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DBEB33B4-6378-4A44-AA94-3EB1C9ADD86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glio1" sheetId="1" r:id="rId1"/>
    <sheet name="Foglio2" sheetId="2" r:id="rId2"/>
  </sheets>
  <definedNames>
    <definedName name="_xlnm._FilterDatabase" localSheetId="0" hidden="1">Foglio1!$A$1:$AM$138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4" i="1" l="1"/>
  <c r="L122" i="1"/>
  <c r="L114" i="1"/>
  <c r="L113" i="1"/>
  <c r="L110" i="1"/>
  <c r="L109" i="1"/>
  <c r="L108" i="1"/>
  <c r="L106" i="1"/>
  <c r="L107" i="1"/>
  <c r="L97" i="1"/>
  <c r="L91" i="1"/>
  <c r="L66" i="1"/>
  <c r="L65" i="1"/>
  <c r="L63" i="1"/>
  <c r="L56" i="1"/>
  <c r="L55" i="1"/>
  <c r="L45" i="1"/>
  <c r="L43" i="1"/>
  <c r="L38" i="1"/>
  <c r="L35" i="1"/>
  <c r="L4" i="1"/>
  <c r="K108" i="1" l="1"/>
  <c r="K129" i="1"/>
  <c r="K35" i="1"/>
  <c r="K106" i="1"/>
  <c r="K91" i="1"/>
  <c r="K38" i="1"/>
</calcChain>
</file>

<file path=xl/sharedStrings.xml><?xml version="1.0" encoding="utf-8"?>
<sst xmlns="http://schemas.openxmlformats.org/spreadsheetml/2006/main" count="1106" uniqueCount="327">
  <si>
    <t>STRUTTURA</t>
  </si>
  <si>
    <t>CIG</t>
  </si>
  <si>
    <t>DESCRIZIONE</t>
  </si>
  <si>
    <t>TIPO_PROCEDURA</t>
  </si>
  <si>
    <t>NOMINATIVO_INVITATI</t>
  </si>
  <si>
    <t>CODFIS_INVITATI</t>
  </si>
  <si>
    <t>PARTECIPANTE</t>
  </si>
  <si>
    <t>AGGIUDICATARIO</t>
  </si>
  <si>
    <t>ID_RAGG_IMPRESA</t>
  </si>
  <si>
    <t>RUOLO_RAGG_IMPRESA</t>
  </si>
  <si>
    <t>IMPORTO_CONTRATTO</t>
  </si>
  <si>
    <t>SOMMA_LIQUIDATA</t>
  </si>
  <si>
    <t>DATA_INIZIO</t>
  </si>
  <si>
    <t>DATA_FINE</t>
  </si>
  <si>
    <t>Si</t>
  </si>
  <si>
    <t>Consulenza fiscale</t>
  </si>
  <si>
    <t>Consulenza Diritto del Lavoro</t>
  </si>
  <si>
    <t>Servizio di telefonia VoIP</t>
  </si>
  <si>
    <t>Giornata formazione SAP</t>
  </si>
  <si>
    <t>Segreteria tecnica OdV</t>
  </si>
  <si>
    <t>Manutenzione CRM</t>
  </si>
  <si>
    <t>Acquisto cassetta pronto soccorso</t>
  </si>
  <si>
    <t>Esperto Anci Risponde</t>
  </si>
  <si>
    <t>Acquisto materiale promozionale</t>
  </si>
  <si>
    <t>Acquisto buoni pasto elettronici</t>
  </si>
  <si>
    <t>Acquisto licenze antivirus</t>
  </si>
  <si>
    <t>Fornitura servizio di newsletter</t>
  </si>
  <si>
    <t>Servizi specialistici di assistenza in ambito IT</t>
  </si>
  <si>
    <t>Phygiwork SpA</t>
  </si>
  <si>
    <t>BG &amp;Partners Srl</t>
  </si>
  <si>
    <t>Magno Mazzotta Marco</t>
  </si>
  <si>
    <t>Lazzara Giovanni</t>
  </si>
  <si>
    <t>Sinibaldi Traslochi S.r.l.</t>
  </si>
  <si>
    <t>Ehinet S.r.l.</t>
  </si>
  <si>
    <t>BISMILLAH CASALINGHI SNC</t>
  </si>
  <si>
    <t>FGM Management Consulting srl</t>
  </si>
  <si>
    <t>Spendi Meno di LI XIAOQIU</t>
  </si>
  <si>
    <t>Emme più Srl</t>
  </si>
  <si>
    <t>Intred S.p.A.</t>
  </si>
  <si>
    <t>Sysman S.r.l.</t>
  </si>
  <si>
    <t>Eco Store Undici Nove Nove Srl</t>
  </si>
  <si>
    <t>Enoteca Costantini</t>
  </si>
  <si>
    <t>Poste Italiane S.p.A.</t>
  </si>
  <si>
    <t>Garzillo Elpidio</t>
  </si>
  <si>
    <t>Syscon srl</t>
  </si>
  <si>
    <t>Domicilio srl</t>
  </si>
  <si>
    <t>Punto Lottomatica/sisal</t>
  </si>
  <si>
    <t>Farmacia del Pozzetto</t>
  </si>
  <si>
    <t>Agenzia Generali di Lissone</t>
  </si>
  <si>
    <t>Aruba S.p.A.</t>
  </si>
  <si>
    <t>Var group S.p.A.</t>
  </si>
  <si>
    <t>Leroy Merlin S.r.l.</t>
  </si>
  <si>
    <t>IKEA Italia Retail S.r.l.</t>
  </si>
  <si>
    <t>Fatibene Michele</t>
  </si>
  <si>
    <t>Unindustria</t>
  </si>
  <si>
    <t>GigaSys Srl</t>
  </si>
  <si>
    <t>Ricevitoria sisal</t>
  </si>
  <si>
    <t>Radio Taxi</t>
  </si>
  <si>
    <t>Irideos S.p.a.</t>
  </si>
  <si>
    <t>GS1</t>
  </si>
  <si>
    <t>StepApp</t>
  </si>
  <si>
    <t>Tipografica Palozzi</t>
  </si>
  <si>
    <t>Zoom Comunication</t>
  </si>
  <si>
    <t>Numero verde srl</t>
  </si>
  <si>
    <t>Caffè in Lucina srl</t>
  </si>
  <si>
    <t>Tedeschi Carmine</t>
  </si>
  <si>
    <t>Miscellanea</t>
  </si>
  <si>
    <t>Senetic</t>
  </si>
  <si>
    <t>CT Global</t>
  </si>
  <si>
    <t>Notaio Ester Giordano</t>
  </si>
  <si>
    <t>Giordano Anthony John</t>
  </si>
  <si>
    <t>Adecco</t>
  </si>
  <si>
    <t>Bureau Veritas Italia SpA</t>
  </si>
  <si>
    <t>Framinia ECS srl</t>
  </si>
  <si>
    <t>Chiarito Gaetano</t>
  </si>
  <si>
    <t xml:space="preserve">Diemme </t>
  </si>
  <si>
    <t>Anci Comunicare</t>
  </si>
  <si>
    <t>Canossi Giuseppe</t>
  </si>
  <si>
    <t>Oracle</t>
  </si>
  <si>
    <t>Luciani Annalisa</t>
  </si>
  <si>
    <t>Giuseppe Spina e Partners</t>
  </si>
  <si>
    <t>Farmacia Zelli</t>
  </si>
  <si>
    <t>Infocert</t>
  </si>
  <si>
    <t>Softlab</t>
  </si>
  <si>
    <t>Monzani Davide</t>
  </si>
  <si>
    <t>Dordas Flowers</t>
  </si>
  <si>
    <t>DigitalPA</t>
  </si>
  <si>
    <t>EGIWEB Agenzia Web&amp;Comunicazione di Emilio Gianvenuti</t>
  </si>
  <si>
    <t>StepApp S.r.l.</t>
  </si>
  <si>
    <t>Hotel Artis Srl</t>
  </si>
  <si>
    <t>Maury's</t>
  </si>
  <si>
    <t>Vibes</t>
  </si>
  <si>
    <t>Rodriguez Maikel</t>
  </si>
  <si>
    <t>Maxilia</t>
  </si>
  <si>
    <t>Guido Gobino srl</t>
  </si>
  <si>
    <t>Euronics</t>
  </si>
  <si>
    <t>Edenred</t>
  </si>
  <si>
    <t>Blu Service</t>
  </si>
  <si>
    <t>A.G. informatica srl</t>
  </si>
  <si>
    <t>Westpole spa</t>
  </si>
  <si>
    <t>Vodafone</t>
  </si>
  <si>
    <t>Vertecchi</t>
  </si>
  <si>
    <t>Alfa Group S.p.A.</t>
  </si>
  <si>
    <t>New Digital Power</t>
  </si>
  <si>
    <t>Gi Group</t>
  </si>
  <si>
    <t>Line Express</t>
  </si>
  <si>
    <t>Buscaini</t>
  </si>
  <si>
    <t>Coop</t>
  </si>
  <si>
    <t>coop</t>
  </si>
  <si>
    <t>Z44301A5CC</t>
  </si>
  <si>
    <t>Z002FF0193</t>
  </si>
  <si>
    <t xml:space="preserve"> Z60300CBD6</t>
  </si>
  <si>
    <t>Z662FEB03C</t>
  </si>
  <si>
    <t>Z11302EC46</t>
  </si>
  <si>
    <t>Z61303B448</t>
  </si>
  <si>
    <t>ZB6303E1BE</t>
  </si>
  <si>
    <t>ZCC303A6F6</t>
  </si>
  <si>
    <t>Z303035A99</t>
  </si>
  <si>
    <t>ZD03035A95</t>
  </si>
  <si>
    <t>Z8D308666E</t>
  </si>
  <si>
    <t xml:space="preserve"> Z233086455</t>
  </si>
  <si>
    <t>Z812F2D80F</t>
  </si>
  <si>
    <t>Z2C3091061</t>
  </si>
  <si>
    <t xml:space="preserve"> Z2630A5833</t>
  </si>
  <si>
    <t>Z5D30C882A</t>
  </si>
  <si>
    <t>Z6130E0E7D</t>
  </si>
  <si>
    <t>Z6130E07A0</t>
  </si>
  <si>
    <t>Z7B30F7772</t>
  </si>
  <si>
    <t xml:space="preserve"> Z1B3124E92</t>
  </si>
  <si>
    <t>Z7E3142B4A</t>
  </si>
  <si>
    <t>Z30315678C</t>
  </si>
  <si>
    <t>Z2E315BC4F</t>
  </si>
  <si>
    <t>ZC231686F5</t>
  </si>
  <si>
    <t>Z14316D1A3</t>
  </si>
  <si>
    <t>Z06316D0CE</t>
  </si>
  <si>
    <t xml:space="preserve">Z8F316D560 </t>
  </si>
  <si>
    <t>Z053181DE5</t>
  </si>
  <si>
    <t>ZF231B2D70</t>
  </si>
  <si>
    <t>ZF231B9463</t>
  </si>
  <si>
    <t>875964608F</t>
  </si>
  <si>
    <t>ZDD31E3B18</t>
  </si>
  <si>
    <t xml:space="preserve"> Z6B31E3AC3</t>
  </si>
  <si>
    <t>ZC131FAD07</t>
  </si>
  <si>
    <t>Z9B31F67F5</t>
  </si>
  <si>
    <t>Z8B3207532</t>
  </si>
  <si>
    <t>ZEF3214A70</t>
  </si>
  <si>
    <t>Z3C3230E3B</t>
  </si>
  <si>
    <t>88062023C8</t>
  </si>
  <si>
    <t>ZA43258D18</t>
  </si>
  <si>
    <t>Z6C32908EF</t>
  </si>
  <si>
    <t>ZFE32BEE1E</t>
  </si>
  <si>
    <t>Z3932E1C09</t>
  </si>
  <si>
    <t>Z4033A7DD1</t>
  </si>
  <si>
    <t>Z463309AE2</t>
  </si>
  <si>
    <t>Z54332B503</t>
  </si>
  <si>
    <t>ZEA333106D</t>
  </si>
  <si>
    <t xml:space="preserve">ZCF336C420 </t>
  </si>
  <si>
    <t>Z44337F3DD</t>
  </si>
  <si>
    <t>ZA8337F35D</t>
  </si>
  <si>
    <t>Z5C338509D</t>
  </si>
  <si>
    <t>Z903394700</t>
  </si>
  <si>
    <t>Z4833AF2B0</t>
  </si>
  <si>
    <t>Z5833C28E8</t>
  </si>
  <si>
    <t>ZE333CB261</t>
  </si>
  <si>
    <t>Z3934355CB</t>
  </si>
  <si>
    <t>ZCC34598AC</t>
  </si>
  <si>
    <t>Z6A346A852</t>
  </si>
  <si>
    <t xml:space="preserve"> Z28348FD49</t>
  </si>
  <si>
    <t>ZD33490232</t>
  </si>
  <si>
    <t>AFFIDAMENTO DIRETTO</t>
  </si>
  <si>
    <t>Anci Digitale S.p.A.</t>
  </si>
  <si>
    <t xml:space="preserve">Servizio per ricezione fax elettronici per progetto SGAte </t>
  </si>
  <si>
    <t>Incarico di consulenza</t>
  </si>
  <si>
    <t>Taal srl</t>
  </si>
  <si>
    <t>Z1F3482DF1</t>
  </si>
  <si>
    <t>Z77347FA2A</t>
  </si>
  <si>
    <t>CONVENZIONE CONSIP</t>
  </si>
  <si>
    <t>MEPA</t>
  </si>
  <si>
    <t>04641681004</t>
  </si>
  <si>
    <t>10539160969</t>
  </si>
  <si>
    <t>05174111004</t>
  </si>
  <si>
    <t>09917591001</t>
  </si>
  <si>
    <t>13380281009</t>
  </si>
  <si>
    <t>01573850516</t>
  </si>
  <si>
    <t>06272481000</t>
  </si>
  <si>
    <t>12546450151</t>
  </si>
  <si>
    <t>PL5263237469</t>
  </si>
  <si>
    <t>00427550587</t>
  </si>
  <si>
    <t>03553050927</t>
  </si>
  <si>
    <t>11215681005</t>
  </si>
  <si>
    <t>09429840151</t>
  </si>
  <si>
    <t>07931091008</t>
  </si>
  <si>
    <t>14552661002</t>
  </si>
  <si>
    <t>FTBMHL76T30L219V</t>
  </si>
  <si>
    <t>05092261006</t>
  </si>
  <si>
    <t>11138221004</t>
  </si>
  <si>
    <t>GRZLPD82H22B963W</t>
  </si>
  <si>
    <t>03133450134</t>
  </si>
  <si>
    <t>GRDNHN77C05Z404L</t>
  </si>
  <si>
    <t>10070771000</t>
  </si>
  <si>
    <t>06758670969</t>
  </si>
  <si>
    <t>02646140018</t>
  </si>
  <si>
    <t>11574571003</t>
  </si>
  <si>
    <t>02992760963</t>
  </si>
  <si>
    <t>07945211006</t>
  </si>
  <si>
    <t>02018740981</t>
  </si>
  <si>
    <t>09995550960</t>
  </si>
  <si>
    <t>LZZGNN64M16H501I</t>
  </si>
  <si>
    <t>14577991004</t>
  </si>
  <si>
    <t>LCNNLS73R64A262Q</t>
  </si>
  <si>
    <t>MGNMRC82T06A662M</t>
  </si>
  <si>
    <t>09530731000</t>
  </si>
  <si>
    <t>03189950961</t>
  </si>
  <si>
    <t>14170011002</t>
  </si>
  <si>
    <t>97103880585</t>
  </si>
  <si>
    <t>08658331007</t>
  </si>
  <si>
    <t>RDRMKL81R12Z504V</t>
  </si>
  <si>
    <t>08850800965</t>
  </si>
  <si>
    <t>10766291008</t>
  </si>
  <si>
    <t>01621651007</t>
  </si>
  <si>
    <t>12379291003</t>
  </si>
  <si>
    <t>15024021006</t>
  </si>
  <si>
    <t>02937700017</t>
  </si>
  <si>
    <t>TDSCMN79T03E335G</t>
  </si>
  <si>
    <t>00943601005</t>
  </si>
  <si>
    <t>03301640482</t>
  </si>
  <si>
    <t>GB217508711</t>
  </si>
  <si>
    <t>F16000001454</t>
  </si>
  <si>
    <t>00409920584</t>
  </si>
  <si>
    <t>11629770154</t>
  </si>
  <si>
    <t>01230291005</t>
  </si>
  <si>
    <t>CNSGPP62B05F257M</t>
  </si>
  <si>
    <t>CHRGTN80H21H312H</t>
  </si>
  <si>
    <t>08539010010</t>
  </si>
  <si>
    <t>80076770587</t>
  </si>
  <si>
    <t>01039321003</t>
  </si>
  <si>
    <t>14671971001</t>
  </si>
  <si>
    <t>05602710963</t>
  </si>
  <si>
    <t>11498640157</t>
  </si>
  <si>
    <t>01154190589</t>
  </si>
  <si>
    <t>00907631006</t>
  </si>
  <si>
    <t>05169181004</t>
  </si>
  <si>
    <t>GRDSTR55B53D64</t>
  </si>
  <si>
    <t>15980061004</t>
  </si>
  <si>
    <t>03864100361</t>
  </si>
  <si>
    <t>MNZDVD65H24F952Y</t>
  </si>
  <si>
    <t xml:space="preserve">Nardozza </t>
  </si>
  <si>
    <t>00000000001</t>
  </si>
  <si>
    <t>00000000002</t>
  </si>
  <si>
    <t>00000000003</t>
  </si>
  <si>
    <t>00000000004</t>
  </si>
  <si>
    <t>00000000005</t>
  </si>
  <si>
    <t>00000000006</t>
  </si>
  <si>
    <t>GNVMLE78R14H501R</t>
  </si>
  <si>
    <t>00000000007</t>
  </si>
  <si>
    <t>00000000008</t>
  </si>
  <si>
    <t>0000000000</t>
  </si>
  <si>
    <t>NRDNLP65H29H307L</t>
  </si>
  <si>
    <t>00000000009</t>
  </si>
  <si>
    <t>00000000010</t>
  </si>
  <si>
    <t>09877541004</t>
  </si>
  <si>
    <t xml:space="preserve">Servizi assistenza SAP </t>
  </si>
  <si>
    <t>Materiale per ufficio</t>
  </si>
  <si>
    <t>Erogatore acqua</t>
  </si>
  <si>
    <t>Cancelleria</t>
  </si>
  <si>
    <t>Materiale informatico</t>
  </si>
  <si>
    <t>Servizi postali</t>
  </si>
  <si>
    <t>Marche da bollo</t>
  </si>
  <si>
    <t>Abbonamento sistema videoconferenza e messaggistica istantanea</t>
  </si>
  <si>
    <t>Acquisto Hardware</t>
  </si>
  <si>
    <t xml:space="preserve">Sviluppo software </t>
  </si>
  <si>
    <t>Intervento su applicativo</t>
  </si>
  <si>
    <t>Servizi notarili</t>
  </si>
  <si>
    <t>Servizio firma digitale</t>
  </si>
  <si>
    <t>Licenze software</t>
  </si>
  <si>
    <t>Piattaforma acquisti telematici</t>
  </si>
  <si>
    <t>AP GI Srl</t>
  </si>
  <si>
    <t>Servizi aggiornamento e manutenzione licenze software</t>
  </si>
  <si>
    <t>Servizi di trasloco uffici</t>
  </si>
  <si>
    <t>Spese di rappresentanza</t>
  </si>
  <si>
    <t>Materiale di consumo</t>
  </si>
  <si>
    <t>Attività network Go2Tec onprem</t>
  </si>
  <si>
    <t>Servizio di telefonia VoIP per progetto SGAte</t>
  </si>
  <si>
    <t>Spese di trasporto</t>
  </si>
  <si>
    <t>Noleggio codice a barre servizio SPF</t>
  </si>
  <si>
    <t>Rinnovo manutenzione Citrix per progetto SGAte</t>
  </si>
  <si>
    <t>Stampati</t>
  </si>
  <si>
    <t>Ricarica numero verde per progetto SGAte</t>
  </si>
  <si>
    <t>Consulenza per sistema gestione per la qualità</t>
  </si>
  <si>
    <t>Servizi di Temporary Manager Amministrazione Finanza e Controllo</t>
  </si>
  <si>
    <t>Servizi specialistici in ambito sistemistico</t>
  </si>
  <si>
    <t>Servizi di prevenzione e di sorveglianza sanitaria</t>
  </si>
  <si>
    <t>Servizi di elaborazione paghe e consulenza del lavoro</t>
  </si>
  <si>
    <t>Servizio di sviluppo sito web</t>
  </si>
  <si>
    <t>Servizio di somministrazione personale</t>
  </si>
  <si>
    <t>Servizio di consulenza direzionale</t>
  </si>
  <si>
    <t>Acquisto DPI per contrasto diffusione Covid-19</t>
  </si>
  <si>
    <t>Acquisto monitor per ufficio</t>
  </si>
  <si>
    <t>Servizio di certificazione di Conformità norma ISO 9001:2015</t>
  </si>
  <si>
    <t>Servizio di elaborazione paghe e consulenza lavoro</t>
  </si>
  <si>
    <t>Canone per piattaforma Adobe Connect</t>
  </si>
  <si>
    <t>Affitto sala elezione RSU</t>
  </si>
  <si>
    <t>Incarico di referente DPO presso Ente abbonato</t>
  </si>
  <si>
    <t>Polizza assicurativa sanitaria</t>
  </si>
  <si>
    <t>Adesione Associazione di categoria</t>
  </si>
  <si>
    <t>Acquisto monitor videocenferenza</t>
  </si>
  <si>
    <t>Attività di recruitment personale in somministrazione</t>
  </si>
  <si>
    <t>Noleggio notebook personale dipendente</t>
  </si>
  <si>
    <t>Assistenza sviluppo software fast tracking</t>
  </si>
  <si>
    <t>Affitto sala formazione dipendenti primo soccorso</t>
  </si>
  <si>
    <t>Assistenza tecnica sito web</t>
  </si>
  <si>
    <t>Acquisto copie CCNL</t>
  </si>
  <si>
    <t>Stampati XXXVIII Assemblea ANCI</t>
  </si>
  <si>
    <t xml:space="preserve">XXXVIII Assemblea ANCI </t>
  </si>
  <si>
    <t>Supporto campagna abbonamenti servizi 2022</t>
  </si>
  <si>
    <t>Servizi connettività per XXXVIII Assemblea ANCI</t>
  </si>
  <si>
    <t>Acquisto servizio corriere</t>
  </si>
  <si>
    <t>Si
No
No</t>
  </si>
  <si>
    <t>Studio Associato Torresi
De Fusco &amp; Partners
Studio Daniela Canti</t>
  </si>
  <si>
    <t>07260431007
05672521001
09026050584</t>
  </si>
  <si>
    <t>Si
Si
No</t>
  </si>
  <si>
    <t>Si
No
No
No</t>
  </si>
  <si>
    <t>Si
Si
Si
No</t>
  </si>
  <si>
    <t>Seclan Srl
L2 Soluzioni Srl
IT Dream Srl
Syspack Computer Italia Srl</t>
  </si>
  <si>
    <t>12032011004
12032571007
07790550011
05432001005</t>
  </si>
  <si>
    <t>Sail Group Srl
EasyMed 2003 Srl
Medi Services Srl</t>
  </si>
  <si>
    <t>14691761002
07575011007 
04805471002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</si>
</sst>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&quot;€&quot;\ 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22C5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6" applyNumberFormat="0" applyAlignment="0" applyProtection="0"/>
    <xf numFmtId="0" fontId="11" fillId="10" borderId="7" applyNumberFormat="0" applyAlignment="0" applyProtection="0"/>
    <xf numFmtId="0" fontId="12" fillId="10" borderId="6" applyNumberFormat="0" applyAlignment="0" applyProtection="0"/>
    <xf numFmtId="0" fontId="13" fillId="0" borderId="8" applyNumberFormat="0" applyFill="0" applyAlignment="0" applyProtection="0"/>
    <xf numFmtId="0" fontId="14" fillId="11" borderId="9" applyNumberFormat="0" applyAlignment="0" applyProtection="0"/>
    <xf numFmtId="0" fontId="15" fillId="0" borderId="0" applyNumberFormat="0" applyFill="0" applyBorder="0" applyAlignment="0" applyProtection="0"/>
    <xf numFmtId="0" fontId="2" fillId="12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8" fillId="36" borderId="0" applyNumberFormat="0" applyBorder="0" applyAlignment="0" applyProtection="0"/>
  </cellStyleXfs>
  <cellXfs count="43">
    <xf numFmtId="0" fontId="0" fillId="0" borderId="0" xfId="0"/>
    <xf numFmtId="0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0" fillId="0" borderId="1" xfId="1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164" fontId="0" fillId="5" borderId="1" xfId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164" fontId="0" fillId="3" borderId="1" xfId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164" fontId="19" fillId="0" borderId="1" xfId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0" fillId="0" borderId="1" xfId="2" applyFont="1" applyBorder="1" applyAlignment="1">
      <alignment horizontal="right" vertical="center"/>
    </xf>
    <xf numFmtId="0" fontId="0" fillId="3" borderId="0" xfId="0" applyFont="1" applyFill="1"/>
    <xf numFmtId="0" fontId="0" fillId="5" borderId="0" xfId="0" applyFont="1" applyFill="1"/>
    <xf numFmtId="49" fontId="0" fillId="0" borderId="1" xfId="2" applyNumberFormat="1" applyFont="1" applyBorder="1" applyAlignment="1">
      <alignment horizontal="right" vertical="center"/>
    </xf>
    <xf numFmtId="0" fontId="20" fillId="2" borderId="2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horizontal="center" vertical="center" wrapText="1"/>
    </xf>
    <xf numFmtId="165" fontId="20" fillId="2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9" fontId="0" fillId="3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top" wrapText="1"/>
    </xf>
    <xf numFmtId="14" fontId="0" fillId="0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 wrapText="1"/>
    </xf>
    <xf numFmtId="49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vertical="top"/>
    </xf>
    <xf numFmtId="49" fontId="19" fillId="0" borderId="1" xfId="0" applyNumberFormat="1" applyFont="1" applyBorder="1" applyAlignment="1">
      <alignment horizontal="right" vertical="center" wrapText="1"/>
    </xf>
    <xf numFmtId="49" fontId="0" fillId="4" borderId="1" xfId="0" applyNumberFormat="1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center" vertical="top" wrapText="1"/>
    </xf>
    <xf numFmtId="14" fontId="0" fillId="3" borderId="1" xfId="0" applyNumberFormat="1" applyFont="1" applyFill="1" applyBorder="1" applyAlignment="1">
      <alignment vertical="top"/>
    </xf>
    <xf numFmtId="14" fontId="19" fillId="0" borderId="1" xfId="0" applyNumberFormat="1" applyFont="1" applyBorder="1" applyAlignment="1">
      <alignment vertical="top"/>
    </xf>
    <xf numFmtId="49" fontId="0" fillId="0" borderId="1" xfId="0" applyNumberFormat="1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horizontal="left" vertical="center" wrapText="1"/>
    </xf>
    <xf numFmtId="164" fontId="0" fillId="3" borderId="1" xfId="1" applyFont="1" applyFill="1" applyBorder="1" applyAlignment="1">
      <alignment horizontal="center" vertical="top" wrapText="1"/>
    </xf>
    <xf numFmtId="164" fontId="0" fillId="0" borderId="1" xfId="1" applyFont="1" applyFill="1" applyBorder="1" applyAlignment="1">
      <alignment horizontal="center" vertical="top" wrapText="1"/>
    </xf>
  </cellXfs>
  <cellStyles count="44">
    <cellStyle name="20% - Colore 1 2" xfId="21" xr:uid="{00000000-0005-0000-0000-000000000000}"/>
    <cellStyle name="20% - Colore 2 2" xfId="25" xr:uid="{00000000-0005-0000-0000-000001000000}"/>
    <cellStyle name="20% - Colore 3 2" xfId="29" xr:uid="{00000000-0005-0000-0000-000002000000}"/>
    <cellStyle name="20% - Colore 4 2" xfId="33" xr:uid="{00000000-0005-0000-0000-000003000000}"/>
    <cellStyle name="20% - Colore 5 2" xfId="37" xr:uid="{00000000-0005-0000-0000-000004000000}"/>
    <cellStyle name="20% - Colore 6 2" xfId="41" xr:uid="{00000000-0005-0000-0000-000005000000}"/>
    <cellStyle name="40% - Colore 1 2" xfId="22" xr:uid="{00000000-0005-0000-0000-000006000000}"/>
    <cellStyle name="40% - Colore 2 2" xfId="26" xr:uid="{00000000-0005-0000-0000-000007000000}"/>
    <cellStyle name="40% - Colore 3 2" xfId="30" xr:uid="{00000000-0005-0000-0000-000008000000}"/>
    <cellStyle name="40% - Colore 4 2" xfId="34" xr:uid="{00000000-0005-0000-0000-000009000000}"/>
    <cellStyle name="40% - Colore 5 2" xfId="38" xr:uid="{00000000-0005-0000-0000-00000A000000}"/>
    <cellStyle name="40% - Colore 6 2" xfId="42" xr:uid="{00000000-0005-0000-0000-00000B000000}"/>
    <cellStyle name="60% - Colore 1 2" xfId="23" xr:uid="{00000000-0005-0000-0000-00000C000000}"/>
    <cellStyle name="60% - Colore 2 2" xfId="27" xr:uid="{00000000-0005-0000-0000-00000D000000}"/>
    <cellStyle name="60% - Colore 3 2" xfId="31" xr:uid="{00000000-0005-0000-0000-00000E000000}"/>
    <cellStyle name="60% - Colore 4 2" xfId="35" xr:uid="{00000000-0005-0000-0000-00000F000000}"/>
    <cellStyle name="60% - Colore 5 2" xfId="39" xr:uid="{00000000-0005-0000-0000-000010000000}"/>
    <cellStyle name="60% - Colore 6 2" xfId="43" xr:uid="{00000000-0005-0000-0000-000011000000}"/>
    <cellStyle name="Calcolo 2" xfId="13" xr:uid="{00000000-0005-0000-0000-000012000000}"/>
    <cellStyle name="Cella collegata 2" xfId="14" xr:uid="{00000000-0005-0000-0000-000013000000}"/>
    <cellStyle name="Cella da controllare 2" xfId="15" xr:uid="{00000000-0005-0000-0000-000014000000}"/>
    <cellStyle name="Colore 1 2" xfId="20" xr:uid="{00000000-0005-0000-0000-000015000000}"/>
    <cellStyle name="Colore 2 2" xfId="24" xr:uid="{00000000-0005-0000-0000-000016000000}"/>
    <cellStyle name="Colore 3 2" xfId="28" xr:uid="{00000000-0005-0000-0000-000017000000}"/>
    <cellStyle name="Colore 4 2" xfId="32" xr:uid="{00000000-0005-0000-0000-000018000000}"/>
    <cellStyle name="Colore 5 2" xfId="36" xr:uid="{00000000-0005-0000-0000-000019000000}"/>
    <cellStyle name="Colore 6 2" xfId="40" xr:uid="{00000000-0005-0000-0000-00001A000000}"/>
    <cellStyle name="Input 2" xfId="11" xr:uid="{00000000-0005-0000-0000-00001B000000}"/>
    <cellStyle name="Migliaia" xfId="1" builtinId="3"/>
    <cellStyle name="Neutrale 2" xfId="10" xr:uid="{00000000-0005-0000-0000-00001D000000}"/>
    <cellStyle name="Normale" xfId="0" builtinId="0"/>
    <cellStyle name="Normale 2" xfId="2" xr:uid="{00000000-0005-0000-0000-00001F000000}"/>
    <cellStyle name="Nota 2" xfId="17" xr:uid="{00000000-0005-0000-0000-000020000000}"/>
    <cellStyle name="Output 2" xfId="12" xr:uid="{00000000-0005-0000-0000-000021000000}"/>
    <cellStyle name="Testo avviso 2" xfId="16" xr:uid="{00000000-0005-0000-0000-000022000000}"/>
    <cellStyle name="Testo descrittivo 2" xfId="18" xr:uid="{00000000-0005-0000-0000-000023000000}"/>
    <cellStyle name="Titolo 1 2" xfId="4" xr:uid="{00000000-0005-0000-0000-000024000000}"/>
    <cellStyle name="Titolo 2 2" xfId="5" xr:uid="{00000000-0005-0000-0000-000025000000}"/>
    <cellStyle name="Titolo 3 2" xfId="6" xr:uid="{00000000-0005-0000-0000-000026000000}"/>
    <cellStyle name="Titolo 4 2" xfId="7" xr:uid="{00000000-0005-0000-0000-000027000000}"/>
    <cellStyle name="Titolo 5" xfId="3" xr:uid="{00000000-0005-0000-0000-000028000000}"/>
    <cellStyle name="Totale 2" xfId="19" xr:uid="{00000000-0005-0000-0000-000029000000}"/>
    <cellStyle name="Valore non valido 2" xfId="9" xr:uid="{00000000-0005-0000-0000-00002A000000}"/>
    <cellStyle name="Valore valido 2" xfId="8" xr:uid="{00000000-0005-0000-0000-00002B000000}"/>
  </cellStyles>
  <dxfs count="82"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  <dxf>
      <fill>
        <patternFill>
          <bgColor rgb="FFF8EDEC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38"/>
  <sheetViews>
    <sheetView tabSelected="1" topLeftCell="D1" workbookViewId="0">
      <selection activeCell="D8" sqref="A8:XFD11"/>
    </sheetView>
  </sheetViews>
  <sheetFormatPr defaultColWidth="9.140625" defaultRowHeight="15" x14ac:dyDescent="0.25"/>
  <cols>
    <col min="1" max="1" width="18" style="16" bestFit="1" customWidth="1"/>
    <col min="2" max="2" width="12" style="16" bestFit="1" customWidth="1"/>
    <col min="3" max="3" width="61.85546875" style="16" bestFit="1" customWidth="1"/>
    <col min="4" max="4" width="22.28515625" style="16" bestFit="1" customWidth="1"/>
    <col min="5" max="5" width="27.5703125" style="16" customWidth="1"/>
    <col min="6" max="6" width="20.7109375" style="16" customWidth="1"/>
    <col min="7" max="7" width="8.28515625" style="16" customWidth="1"/>
    <col min="8" max="8" width="9" style="16" customWidth="1"/>
    <col min="9" max="10" width="10.7109375" style="16" customWidth="1"/>
    <col min="11" max="11" width="14.7109375" style="16" bestFit="1" customWidth="1"/>
    <col min="12" max="12" width="14.42578125" style="16" bestFit="1" customWidth="1"/>
    <col min="13" max="14" width="10.7109375" style="16" bestFit="1" customWidth="1"/>
    <col min="15" max="16384" width="9.140625" style="16"/>
  </cols>
  <sheetData>
    <row r="1" spans="1:14" ht="45" x14ac:dyDescent="0.2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3" t="s">
        <v>6</v>
      </c>
      <c r="H1" s="23" t="s">
        <v>7</v>
      </c>
      <c r="I1" s="22" t="s">
        <v>8</v>
      </c>
      <c r="J1" s="22" t="s">
        <v>9</v>
      </c>
      <c r="K1" s="24" t="s">
        <v>10</v>
      </c>
      <c r="L1" s="24" t="s">
        <v>11</v>
      </c>
      <c r="M1" s="23" t="s">
        <v>12</v>
      </c>
      <c r="N1" s="23" t="s">
        <v>13</v>
      </c>
    </row>
    <row r="2" spans="1:14" x14ac:dyDescent="0.25">
      <c r="A2" s="1" t="s">
        <v>170</v>
      </c>
      <c r="B2" s="3" t="s">
        <v>164</v>
      </c>
      <c r="C2" s="1" t="s">
        <v>297</v>
      </c>
      <c r="D2" s="29" t="s">
        <v>177</v>
      </c>
      <c r="E2" s="1" t="s">
        <v>98</v>
      </c>
      <c r="F2" s="21" t="s">
        <v>178</v>
      </c>
      <c r="G2" s="31" t="s">
        <v>14</v>
      </c>
      <c r="H2" s="31" t="s">
        <v>14</v>
      </c>
      <c r="I2" s="29"/>
      <c r="J2" s="29"/>
      <c r="K2" s="7">
        <v>5370</v>
      </c>
      <c r="L2" s="7">
        <v>0</v>
      </c>
      <c r="M2" s="32">
        <v>44539</v>
      </c>
      <c r="N2" s="32">
        <v>44539</v>
      </c>
    </row>
    <row r="3" spans="1:14" x14ac:dyDescent="0.25">
      <c r="A3" s="1" t="s">
        <v>170</v>
      </c>
      <c r="B3" s="4" t="s">
        <v>135</v>
      </c>
      <c r="C3" s="1" t="s">
        <v>306</v>
      </c>
      <c r="D3" s="29" t="s">
        <v>169</v>
      </c>
      <c r="E3" s="1" t="s">
        <v>71</v>
      </c>
      <c r="F3" s="30" t="s">
        <v>179</v>
      </c>
      <c r="G3" s="31" t="s">
        <v>14</v>
      </c>
      <c r="H3" s="31" t="s">
        <v>14</v>
      </c>
      <c r="I3" s="29"/>
      <c r="J3" s="29"/>
      <c r="K3" s="7">
        <v>7500</v>
      </c>
      <c r="L3" s="7">
        <v>7500</v>
      </c>
      <c r="M3" s="32">
        <v>44306</v>
      </c>
      <c r="N3" s="32">
        <v>44439</v>
      </c>
    </row>
    <row r="4" spans="1:14" x14ac:dyDescent="0.25">
      <c r="A4" s="1" t="s">
        <v>170</v>
      </c>
      <c r="B4" s="3" t="s">
        <v>147</v>
      </c>
      <c r="C4" s="1" t="s">
        <v>294</v>
      </c>
      <c r="D4" s="29" t="s">
        <v>169</v>
      </c>
      <c r="E4" s="1" t="s">
        <v>71</v>
      </c>
      <c r="F4" s="30" t="s">
        <v>179</v>
      </c>
      <c r="G4" s="31" t="s">
        <v>14</v>
      </c>
      <c r="H4" s="31" t="s">
        <v>14</v>
      </c>
      <c r="I4" s="29"/>
      <c r="J4" s="29"/>
      <c r="K4" s="7">
        <v>138000</v>
      </c>
      <c r="L4" s="7">
        <f>8629.29</f>
        <v>8629.2900000000009</v>
      </c>
      <c r="M4" s="32">
        <v>44440</v>
      </c>
      <c r="N4" s="32">
        <v>44895</v>
      </c>
    </row>
    <row r="5" spans="1:14" x14ac:dyDescent="0.25">
      <c r="A5" s="1" t="s">
        <v>170</v>
      </c>
      <c r="B5" s="15" t="s">
        <v>256</v>
      </c>
      <c r="C5" s="1" t="s">
        <v>303</v>
      </c>
      <c r="D5" s="29" t="s">
        <v>169</v>
      </c>
      <c r="E5" s="13" t="s">
        <v>48</v>
      </c>
      <c r="F5" s="34" t="s">
        <v>228</v>
      </c>
      <c r="G5" s="31" t="s">
        <v>14</v>
      </c>
      <c r="H5" s="31" t="s">
        <v>14</v>
      </c>
      <c r="I5" s="29"/>
      <c r="J5" s="29"/>
      <c r="K5" s="7">
        <v>1665.5</v>
      </c>
      <c r="L5" s="7">
        <v>1665.5</v>
      </c>
      <c r="M5" s="32">
        <v>44231</v>
      </c>
      <c r="N5" s="32">
        <v>44595</v>
      </c>
    </row>
    <row r="6" spans="1:14" x14ac:dyDescent="0.25">
      <c r="A6" s="1" t="s">
        <v>170</v>
      </c>
      <c r="B6" s="4" t="s">
        <v>115</v>
      </c>
      <c r="C6" s="1" t="s">
        <v>18</v>
      </c>
      <c r="D6" s="29" t="s">
        <v>169</v>
      </c>
      <c r="E6" s="13" t="s">
        <v>102</v>
      </c>
      <c r="F6" s="30" t="s">
        <v>180</v>
      </c>
      <c r="G6" s="31" t="s">
        <v>14</v>
      </c>
      <c r="H6" s="31" t="s">
        <v>14</v>
      </c>
      <c r="I6" s="29"/>
      <c r="J6" s="29"/>
      <c r="K6" s="7">
        <v>600</v>
      </c>
      <c r="L6" s="7">
        <v>600</v>
      </c>
      <c r="M6" s="32">
        <v>44217</v>
      </c>
      <c r="N6" s="32">
        <v>44217</v>
      </c>
    </row>
    <row r="7" spans="1:14" x14ac:dyDescent="0.25">
      <c r="A7" s="1" t="s">
        <v>170</v>
      </c>
      <c r="B7" s="4" t="s">
        <v>166</v>
      </c>
      <c r="C7" s="1" t="s">
        <v>261</v>
      </c>
      <c r="D7" s="25" t="s">
        <v>169</v>
      </c>
      <c r="E7" s="13" t="s">
        <v>102</v>
      </c>
      <c r="F7" s="26" t="s">
        <v>180</v>
      </c>
      <c r="G7" s="27" t="s">
        <v>14</v>
      </c>
      <c r="H7" s="27" t="s">
        <v>14</v>
      </c>
      <c r="I7" s="25"/>
      <c r="J7" s="25"/>
      <c r="K7" s="7">
        <v>9218</v>
      </c>
      <c r="L7" s="7">
        <v>0</v>
      </c>
      <c r="M7" s="28">
        <v>44562</v>
      </c>
      <c r="N7" s="28">
        <v>44926</v>
      </c>
    </row>
    <row r="8" spans="1:14" x14ac:dyDescent="0.25">
      <c r="A8" s="1" t="s">
        <v>170</v>
      </c>
      <c r="B8" s="15" t="s">
        <v>256</v>
      </c>
      <c r="C8" s="1" t="s">
        <v>262</v>
      </c>
      <c r="D8" s="29" t="s">
        <v>169</v>
      </c>
      <c r="E8" s="1" t="s">
        <v>76</v>
      </c>
      <c r="F8" s="30" t="s">
        <v>181</v>
      </c>
      <c r="G8" s="31" t="s">
        <v>14</v>
      </c>
      <c r="H8" s="31" t="s">
        <v>14</v>
      </c>
      <c r="I8" s="29"/>
      <c r="J8" s="29"/>
      <c r="K8" s="7">
        <v>449.2</v>
      </c>
      <c r="L8" s="7">
        <v>0</v>
      </c>
      <c r="M8" s="32">
        <v>44412</v>
      </c>
      <c r="N8" s="32">
        <v>44412</v>
      </c>
    </row>
    <row r="9" spans="1:14" x14ac:dyDescent="0.25">
      <c r="A9" s="1" t="s">
        <v>170</v>
      </c>
      <c r="B9" s="8" t="s">
        <v>153</v>
      </c>
      <c r="C9" s="40" t="s">
        <v>313</v>
      </c>
      <c r="D9" s="29" t="s">
        <v>169</v>
      </c>
      <c r="E9" s="1" t="s">
        <v>76</v>
      </c>
      <c r="F9" s="30" t="s">
        <v>181</v>
      </c>
      <c r="G9" s="31" t="s">
        <v>14</v>
      </c>
      <c r="H9" s="31" t="s">
        <v>14</v>
      </c>
      <c r="I9" s="29"/>
      <c r="J9" s="29"/>
      <c r="K9" s="7">
        <v>15000</v>
      </c>
      <c r="L9" s="7">
        <v>15000</v>
      </c>
      <c r="M9" s="32">
        <v>44463</v>
      </c>
      <c r="N9" s="32">
        <v>44464</v>
      </c>
    </row>
    <row r="10" spans="1:14" x14ac:dyDescent="0.25">
      <c r="A10" s="1" t="s">
        <v>170</v>
      </c>
      <c r="B10" s="3" t="s">
        <v>159</v>
      </c>
      <c r="C10" s="1" t="s">
        <v>312</v>
      </c>
      <c r="D10" s="29" t="s">
        <v>169</v>
      </c>
      <c r="E10" s="1" t="s">
        <v>76</v>
      </c>
      <c r="F10" s="30" t="s">
        <v>181</v>
      </c>
      <c r="G10" s="31" t="s">
        <v>14</v>
      </c>
      <c r="H10" s="31" t="s">
        <v>14</v>
      </c>
      <c r="I10" s="29"/>
      <c r="J10" s="29"/>
      <c r="K10" s="7">
        <v>3530</v>
      </c>
      <c r="L10" s="7">
        <v>0</v>
      </c>
      <c r="M10" s="2">
        <v>44488</v>
      </c>
      <c r="N10" s="2">
        <v>44488</v>
      </c>
    </row>
    <row r="11" spans="1:14" x14ac:dyDescent="0.25">
      <c r="A11" s="1" t="s">
        <v>170</v>
      </c>
      <c r="B11" s="15" t="s">
        <v>256</v>
      </c>
      <c r="C11" s="1" t="s">
        <v>315</v>
      </c>
      <c r="D11" s="29" t="s">
        <v>169</v>
      </c>
      <c r="E11" s="1" t="s">
        <v>76</v>
      </c>
      <c r="F11" s="30" t="s">
        <v>181</v>
      </c>
      <c r="G11" s="31" t="s">
        <v>14</v>
      </c>
      <c r="H11" s="31" t="s">
        <v>14</v>
      </c>
      <c r="I11" s="29"/>
      <c r="J11" s="29"/>
      <c r="K11" s="7">
        <v>120</v>
      </c>
      <c r="L11" s="7">
        <v>120</v>
      </c>
      <c r="M11" s="32">
        <v>44503</v>
      </c>
      <c r="N11" s="32">
        <v>44503</v>
      </c>
    </row>
    <row r="12" spans="1:14" x14ac:dyDescent="0.25">
      <c r="A12" s="1" t="s">
        <v>170</v>
      </c>
      <c r="B12" s="4" t="s">
        <v>152</v>
      </c>
      <c r="C12" s="1" t="s">
        <v>172</v>
      </c>
      <c r="D12" s="29" t="s">
        <v>169</v>
      </c>
      <c r="E12" s="1" t="s">
        <v>276</v>
      </c>
      <c r="F12" s="30" t="s">
        <v>182</v>
      </c>
      <c r="G12" s="31" t="s">
        <v>14</v>
      </c>
      <c r="H12" s="31" t="s">
        <v>14</v>
      </c>
      <c r="I12" s="29"/>
      <c r="J12" s="29"/>
      <c r="K12" s="7">
        <v>5450</v>
      </c>
      <c r="L12" s="7">
        <v>5450</v>
      </c>
      <c r="M12" s="32">
        <v>44446</v>
      </c>
      <c r="N12" s="32">
        <v>44500</v>
      </c>
    </row>
    <row r="13" spans="1:14" x14ac:dyDescent="0.25">
      <c r="A13" s="10" t="s">
        <v>170</v>
      </c>
      <c r="B13" s="6" t="s">
        <v>122</v>
      </c>
      <c r="C13" s="10" t="s">
        <v>281</v>
      </c>
      <c r="D13" s="35" t="s">
        <v>169</v>
      </c>
      <c r="E13" s="10" t="s">
        <v>49</v>
      </c>
      <c r="F13" s="26" t="s">
        <v>183</v>
      </c>
      <c r="G13" s="36" t="s">
        <v>14</v>
      </c>
      <c r="H13" s="36" t="s">
        <v>14</v>
      </c>
      <c r="I13" s="35"/>
      <c r="J13" s="35"/>
      <c r="K13" s="11">
        <v>1714</v>
      </c>
      <c r="L13" s="11">
        <v>0</v>
      </c>
      <c r="M13" s="37">
        <v>44238</v>
      </c>
      <c r="N13" s="37">
        <v>44238</v>
      </c>
    </row>
    <row r="14" spans="1:14" x14ac:dyDescent="0.25">
      <c r="A14" s="1" t="s">
        <v>170</v>
      </c>
      <c r="B14" s="4" t="s">
        <v>110</v>
      </c>
      <c r="C14" s="1" t="s">
        <v>300</v>
      </c>
      <c r="D14" s="29" t="s">
        <v>169</v>
      </c>
      <c r="E14" s="1" t="s">
        <v>29</v>
      </c>
      <c r="F14" s="30" t="s">
        <v>184</v>
      </c>
      <c r="G14" s="31" t="s">
        <v>14</v>
      </c>
      <c r="H14" s="31" t="s">
        <v>14</v>
      </c>
      <c r="I14" s="29"/>
      <c r="J14" s="29"/>
      <c r="K14" s="7">
        <v>5048.5</v>
      </c>
      <c r="L14" s="7">
        <v>5048.5</v>
      </c>
      <c r="M14" s="32">
        <v>44197</v>
      </c>
      <c r="N14" s="32">
        <v>44561</v>
      </c>
    </row>
    <row r="15" spans="1:14" x14ac:dyDescent="0.25">
      <c r="A15" s="1" t="s">
        <v>170</v>
      </c>
      <c r="B15" s="15" t="s">
        <v>256</v>
      </c>
      <c r="C15" s="1" t="s">
        <v>262</v>
      </c>
      <c r="D15" s="29" t="s">
        <v>169</v>
      </c>
      <c r="E15" s="13" t="s">
        <v>34</v>
      </c>
      <c r="F15" s="30" t="s">
        <v>247</v>
      </c>
      <c r="G15" s="31" t="s">
        <v>14</v>
      </c>
      <c r="H15" s="31" t="s">
        <v>14</v>
      </c>
      <c r="I15" s="29"/>
      <c r="J15" s="29"/>
      <c r="K15" s="7">
        <v>44</v>
      </c>
      <c r="L15" s="7">
        <v>44</v>
      </c>
      <c r="M15" s="32">
        <v>44216</v>
      </c>
      <c r="N15" s="32">
        <v>44216</v>
      </c>
    </row>
    <row r="16" spans="1:14" x14ac:dyDescent="0.25">
      <c r="A16" s="1" t="s">
        <v>170</v>
      </c>
      <c r="B16" s="15" t="s">
        <v>256</v>
      </c>
      <c r="C16" s="1" t="s">
        <v>263</v>
      </c>
      <c r="D16" s="29" t="s">
        <v>169</v>
      </c>
      <c r="E16" s="1" t="s">
        <v>97</v>
      </c>
      <c r="F16" s="30" t="s">
        <v>185</v>
      </c>
      <c r="G16" s="31" t="s">
        <v>14</v>
      </c>
      <c r="H16" s="31" t="s">
        <v>14</v>
      </c>
      <c r="I16" s="29"/>
      <c r="J16" s="29"/>
      <c r="K16" s="7">
        <v>282.22000000000003</v>
      </c>
      <c r="L16" s="7">
        <v>282.22000000000003</v>
      </c>
      <c r="M16" s="32">
        <v>44531</v>
      </c>
      <c r="N16" s="32">
        <v>44531</v>
      </c>
    </row>
    <row r="17" spans="1:14" x14ac:dyDescent="0.25">
      <c r="A17" s="1" t="s">
        <v>170</v>
      </c>
      <c r="B17" s="4" t="s">
        <v>133</v>
      </c>
      <c r="C17" s="1" t="s">
        <v>298</v>
      </c>
      <c r="D17" s="29" t="s">
        <v>169</v>
      </c>
      <c r="E17" s="13" t="s">
        <v>72</v>
      </c>
      <c r="F17" s="30" t="s">
        <v>238</v>
      </c>
      <c r="G17" s="31" t="s">
        <v>14</v>
      </c>
      <c r="H17" s="31" t="s">
        <v>14</v>
      </c>
      <c r="I17" s="29"/>
      <c r="J17" s="29"/>
      <c r="K17" s="7">
        <v>4100</v>
      </c>
      <c r="L17" s="7">
        <v>0</v>
      </c>
      <c r="M17" s="32">
        <v>44562</v>
      </c>
      <c r="N17" s="32">
        <v>44742</v>
      </c>
    </row>
    <row r="18" spans="1:14" x14ac:dyDescent="0.25">
      <c r="A18" s="1" t="s">
        <v>170</v>
      </c>
      <c r="B18" s="15" t="s">
        <v>256</v>
      </c>
      <c r="C18" s="1" t="s">
        <v>262</v>
      </c>
      <c r="D18" s="29" t="s">
        <v>169</v>
      </c>
      <c r="E18" s="13" t="s">
        <v>106</v>
      </c>
      <c r="F18" s="30" t="s">
        <v>248</v>
      </c>
      <c r="G18" s="31" t="s">
        <v>14</v>
      </c>
      <c r="H18" s="31" t="s">
        <v>14</v>
      </c>
      <c r="I18" s="29"/>
      <c r="J18" s="29"/>
      <c r="K18" s="7">
        <v>40.950000000000003</v>
      </c>
      <c r="L18" s="7">
        <v>40.950000000000003</v>
      </c>
      <c r="M18" s="32">
        <v>44551</v>
      </c>
      <c r="N18" s="32">
        <v>44551</v>
      </c>
    </row>
    <row r="19" spans="1:14" x14ac:dyDescent="0.25">
      <c r="A19" s="1" t="s">
        <v>170</v>
      </c>
      <c r="B19" s="15" t="s">
        <v>256</v>
      </c>
      <c r="C19" s="1" t="s">
        <v>280</v>
      </c>
      <c r="D19" s="29" t="s">
        <v>169</v>
      </c>
      <c r="E19" s="13" t="s">
        <v>64</v>
      </c>
      <c r="F19" s="30" t="s">
        <v>249</v>
      </c>
      <c r="G19" s="31" t="s">
        <v>14</v>
      </c>
      <c r="H19" s="31" t="s">
        <v>14</v>
      </c>
      <c r="I19" s="29"/>
      <c r="J19" s="29"/>
      <c r="K19" s="7">
        <v>21.5</v>
      </c>
      <c r="L19" s="7">
        <v>21.5</v>
      </c>
      <c r="M19" s="32">
        <v>44279</v>
      </c>
      <c r="N19" s="32">
        <v>44279</v>
      </c>
    </row>
    <row r="20" spans="1:14" x14ac:dyDescent="0.25">
      <c r="A20" s="1" t="s">
        <v>170</v>
      </c>
      <c r="B20" s="4" t="s">
        <v>138</v>
      </c>
      <c r="C20" s="1" t="s">
        <v>22</v>
      </c>
      <c r="D20" s="29" t="s">
        <v>169</v>
      </c>
      <c r="E20" s="13" t="s">
        <v>77</v>
      </c>
      <c r="F20" s="30" t="s">
        <v>231</v>
      </c>
      <c r="G20" s="31" t="s">
        <v>14</v>
      </c>
      <c r="H20" s="31" t="s">
        <v>14</v>
      </c>
      <c r="I20" s="29"/>
      <c r="J20" s="29"/>
      <c r="K20" s="7">
        <v>20000</v>
      </c>
      <c r="L20" s="7">
        <v>0</v>
      </c>
      <c r="M20" s="32">
        <v>44330</v>
      </c>
      <c r="N20" s="32">
        <v>44561</v>
      </c>
    </row>
    <row r="21" spans="1:14" x14ac:dyDescent="0.25">
      <c r="A21" s="1" t="s">
        <v>170</v>
      </c>
      <c r="B21" s="4" t="s">
        <v>136</v>
      </c>
      <c r="C21" s="1" t="s">
        <v>22</v>
      </c>
      <c r="D21" s="29" t="s">
        <v>169</v>
      </c>
      <c r="E21" s="13" t="s">
        <v>74</v>
      </c>
      <c r="F21" s="30" t="s">
        <v>232</v>
      </c>
      <c r="G21" s="31" t="s">
        <v>14</v>
      </c>
      <c r="H21" s="31" t="s">
        <v>14</v>
      </c>
      <c r="I21" s="29"/>
      <c r="J21" s="29"/>
      <c r="K21" s="7">
        <v>20000</v>
      </c>
      <c r="L21" s="7">
        <v>0</v>
      </c>
      <c r="M21" s="32">
        <v>44313</v>
      </c>
      <c r="N21" s="32">
        <v>44677</v>
      </c>
    </row>
    <row r="22" spans="1:14" x14ac:dyDescent="0.25">
      <c r="A22" s="1" t="s">
        <v>170</v>
      </c>
      <c r="B22" s="15" t="s">
        <v>256</v>
      </c>
      <c r="C22" s="1" t="s">
        <v>262</v>
      </c>
      <c r="D22" s="29" t="s">
        <v>169</v>
      </c>
      <c r="E22" s="13" t="s">
        <v>107</v>
      </c>
      <c r="F22" s="30" t="s">
        <v>250</v>
      </c>
      <c r="G22" s="31" t="s">
        <v>14</v>
      </c>
      <c r="H22" s="31" t="s">
        <v>14</v>
      </c>
      <c r="I22" s="29"/>
      <c r="J22" s="29"/>
      <c r="K22" s="7">
        <v>18.579999999999998</v>
      </c>
      <c r="L22" s="7">
        <v>18.579999999999998</v>
      </c>
      <c r="M22" s="32">
        <v>44551</v>
      </c>
      <c r="N22" s="32">
        <v>44551</v>
      </c>
    </row>
    <row r="23" spans="1:14" x14ac:dyDescent="0.25">
      <c r="A23" s="1" t="s">
        <v>170</v>
      </c>
      <c r="B23" s="15" t="s">
        <v>256</v>
      </c>
      <c r="C23" s="1" t="s">
        <v>262</v>
      </c>
      <c r="D23" s="29" t="s">
        <v>169</v>
      </c>
      <c r="E23" s="13" t="s">
        <v>108</v>
      </c>
      <c r="F23" s="30" t="s">
        <v>250</v>
      </c>
      <c r="G23" s="31" t="s">
        <v>14</v>
      </c>
      <c r="H23" s="31" t="s">
        <v>14</v>
      </c>
      <c r="I23" s="29"/>
      <c r="J23" s="29"/>
      <c r="K23" s="7">
        <v>8.02</v>
      </c>
      <c r="L23" s="7">
        <v>8.02</v>
      </c>
      <c r="M23" s="32">
        <v>44552</v>
      </c>
      <c r="N23" s="32">
        <v>44552</v>
      </c>
    </row>
    <row r="24" spans="1:14" x14ac:dyDescent="0.25">
      <c r="A24" s="1" t="s">
        <v>170</v>
      </c>
      <c r="B24" s="15" t="s">
        <v>256</v>
      </c>
      <c r="C24" s="1" t="s">
        <v>262</v>
      </c>
      <c r="D24" s="29" t="s">
        <v>169</v>
      </c>
      <c r="E24" s="1" t="s">
        <v>68</v>
      </c>
      <c r="F24" s="30" t="s">
        <v>186</v>
      </c>
      <c r="G24" s="31" t="s">
        <v>14</v>
      </c>
      <c r="H24" s="31" t="s">
        <v>14</v>
      </c>
      <c r="I24" s="29"/>
      <c r="J24" s="29"/>
      <c r="K24" s="7">
        <v>72.86</v>
      </c>
      <c r="L24" s="7">
        <v>72.86</v>
      </c>
      <c r="M24" s="32">
        <v>44301</v>
      </c>
      <c r="N24" s="32">
        <v>44301</v>
      </c>
    </row>
    <row r="25" spans="1:14" x14ac:dyDescent="0.25">
      <c r="A25" s="1" t="s">
        <v>170</v>
      </c>
      <c r="B25" s="15" t="s">
        <v>256</v>
      </c>
      <c r="C25" s="1" t="s">
        <v>264</v>
      </c>
      <c r="D25" s="29" t="s">
        <v>169</v>
      </c>
      <c r="E25" s="1" t="s">
        <v>75</v>
      </c>
      <c r="F25" s="30" t="s">
        <v>187</v>
      </c>
      <c r="G25" s="31" t="s">
        <v>14</v>
      </c>
      <c r="H25" s="31" t="s">
        <v>14</v>
      </c>
      <c r="I25" s="29"/>
      <c r="J25" s="29"/>
      <c r="K25" s="7">
        <v>127.5</v>
      </c>
      <c r="L25" s="7">
        <v>127.5</v>
      </c>
      <c r="M25" s="32">
        <v>44314</v>
      </c>
      <c r="N25" s="32">
        <v>44314</v>
      </c>
    </row>
    <row r="26" spans="1:14" s="17" customFormat="1" x14ac:dyDescent="0.25">
      <c r="A26" s="1" t="s">
        <v>170</v>
      </c>
      <c r="B26" s="15" t="s">
        <v>256</v>
      </c>
      <c r="C26" s="1" t="s">
        <v>264</v>
      </c>
      <c r="D26" s="25" t="s">
        <v>169</v>
      </c>
      <c r="E26" s="1" t="s">
        <v>75</v>
      </c>
      <c r="F26" s="39" t="s">
        <v>187</v>
      </c>
      <c r="G26" s="27" t="s">
        <v>14</v>
      </c>
      <c r="H26" s="27" t="s">
        <v>14</v>
      </c>
      <c r="I26" s="25"/>
      <c r="J26" s="25"/>
      <c r="K26" s="7">
        <v>137.5</v>
      </c>
      <c r="L26" s="7">
        <v>137.5</v>
      </c>
      <c r="M26" s="28">
        <v>44504</v>
      </c>
      <c r="N26" s="28">
        <v>44504</v>
      </c>
    </row>
    <row r="27" spans="1:14" x14ac:dyDescent="0.25">
      <c r="A27" s="1" t="s">
        <v>170</v>
      </c>
      <c r="B27" s="4" t="s">
        <v>149</v>
      </c>
      <c r="C27" s="1" t="s">
        <v>275</v>
      </c>
      <c r="D27" s="29" t="s">
        <v>169</v>
      </c>
      <c r="E27" s="1" t="s">
        <v>86</v>
      </c>
      <c r="F27" s="30" t="s">
        <v>188</v>
      </c>
      <c r="G27" s="31" t="s">
        <v>14</v>
      </c>
      <c r="H27" s="31" t="s">
        <v>14</v>
      </c>
      <c r="I27" s="29"/>
      <c r="J27" s="29"/>
      <c r="K27" s="7">
        <v>16031</v>
      </c>
      <c r="L27" s="7">
        <v>5343.66</v>
      </c>
      <c r="M27" s="32">
        <v>44232</v>
      </c>
      <c r="N27" s="32">
        <v>44232</v>
      </c>
    </row>
    <row r="28" spans="1:14" x14ac:dyDescent="0.25">
      <c r="A28" s="1" t="s">
        <v>170</v>
      </c>
      <c r="B28" s="15" t="s">
        <v>256</v>
      </c>
      <c r="C28" s="1" t="s">
        <v>280</v>
      </c>
      <c r="D28" s="29" t="s">
        <v>169</v>
      </c>
      <c r="E28" s="1" t="s">
        <v>45</v>
      </c>
      <c r="F28" s="30" t="s">
        <v>189</v>
      </c>
      <c r="G28" s="31" t="s">
        <v>14</v>
      </c>
      <c r="H28" s="31" t="s">
        <v>14</v>
      </c>
      <c r="I28" s="29"/>
      <c r="J28" s="29"/>
      <c r="K28" s="7">
        <v>24.35</v>
      </c>
      <c r="L28" s="7">
        <v>24.35</v>
      </c>
      <c r="M28" s="32">
        <v>44232</v>
      </c>
      <c r="N28" s="32">
        <v>44232</v>
      </c>
    </row>
    <row r="29" spans="1:14" x14ac:dyDescent="0.25">
      <c r="A29" s="1" t="s">
        <v>170</v>
      </c>
      <c r="B29" s="15" t="s">
        <v>256</v>
      </c>
      <c r="C29" s="1" t="s">
        <v>280</v>
      </c>
      <c r="D29" s="29" t="s">
        <v>169</v>
      </c>
      <c r="E29" s="1" t="s">
        <v>45</v>
      </c>
      <c r="F29" s="30" t="s">
        <v>189</v>
      </c>
      <c r="G29" s="31" t="s">
        <v>14</v>
      </c>
      <c r="H29" s="31" t="s">
        <v>14</v>
      </c>
      <c r="I29" s="29"/>
      <c r="J29" s="29"/>
      <c r="K29" s="7">
        <v>23.03</v>
      </c>
      <c r="L29" s="7">
        <v>23.03</v>
      </c>
      <c r="M29" s="32">
        <v>44313</v>
      </c>
      <c r="N29" s="32">
        <v>44313</v>
      </c>
    </row>
    <row r="30" spans="1:14" x14ac:dyDescent="0.25">
      <c r="A30" s="1" t="s">
        <v>170</v>
      </c>
      <c r="B30" s="15" t="s">
        <v>256</v>
      </c>
      <c r="C30" s="1" t="s">
        <v>280</v>
      </c>
      <c r="D30" s="29" t="s">
        <v>169</v>
      </c>
      <c r="E30" s="1" t="s">
        <v>45</v>
      </c>
      <c r="F30" s="30" t="s">
        <v>189</v>
      </c>
      <c r="G30" s="31" t="s">
        <v>14</v>
      </c>
      <c r="H30" s="31" t="s">
        <v>14</v>
      </c>
      <c r="I30" s="29"/>
      <c r="J30" s="29"/>
      <c r="K30" s="7">
        <v>23.03</v>
      </c>
      <c r="L30" s="7">
        <v>23.03</v>
      </c>
      <c r="M30" s="32">
        <v>44365</v>
      </c>
      <c r="N30" s="32">
        <v>44365</v>
      </c>
    </row>
    <row r="31" spans="1:14" x14ac:dyDescent="0.25">
      <c r="A31" s="1" t="s">
        <v>170</v>
      </c>
      <c r="B31" s="15" t="s">
        <v>256</v>
      </c>
      <c r="C31" s="1" t="s">
        <v>280</v>
      </c>
      <c r="D31" s="29" t="s">
        <v>169</v>
      </c>
      <c r="E31" s="1" t="s">
        <v>45</v>
      </c>
      <c r="F31" s="30" t="s">
        <v>189</v>
      </c>
      <c r="G31" s="31" t="s">
        <v>14</v>
      </c>
      <c r="H31" s="31" t="s">
        <v>14</v>
      </c>
      <c r="I31" s="29"/>
      <c r="J31" s="29"/>
      <c r="K31" s="7">
        <v>26.69</v>
      </c>
      <c r="L31" s="7">
        <v>26.69</v>
      </c>
      <c r="M31" s="32">
        <v>44504</v>
      </c>
      <c r="N31" s="32">
        <v>44504</v>
      </c>
    </row>
    <row r="32" spans="1:14" x14ac:dyDescent="0.25">
      <c r="A32" s="1" t="s">
        <v>170</v>
      </c>
      <c r="B32" s="15" t="s">
        <v>256</v>
      </c>
      <c r="C32" s="1" t="s">
        <v>279</v>
      </c>
      <c r="D32" s="29" t="s">
        <v>169</v>
      </c>
      <c r="E32" s="12" t="s">
        <v>85</v>
      </c>
      <c r="F32" s="30" t="s">
        <v>251</v>
      </c>
      <c r="G32" s="31" t="s">
        <v>14</v>
      </c>
      <c r="H32" s="31" t="s">
        <v>14</v>
      </c>
      <c r="I32" s="29"/>
      <c r="J32" s="29"/>
      <c r="K32" s="7">
        <v>49.6</v>
      </c>
      <c r="L32" s="7">
        <v>49.6</v>
      </c>
      <c r="M32" s="32">
        <v>44398</v>
      </c>
      <c r="N32" s="32">
        <v>44398</v>
      </c>
    </row>
    <row r="33" spans="1:14" ht="30" x14ac:dyDescent="0.25">
      <c r="A33" s="1" t="s">
        <v>170</v>
      </c>
      <c r="B33" s="15" t="s">
        <v>256</v>
      </c>
      <c r="C33" s="1" t="s">
        <v>264</v>
      </c>
      <c r="D33" s="29" t="s">
        <v>169</v>
      </c>
      <c r="E33" s="12" t="s">
        <v>40</v>
      </c>
      <c r="F33" s="30" t="s">
        <v>252</v>
      </c>
      <c r="G33" s="31" t="s">
        <v>14</v>
      </c>
      <c r="H33" s="31" t="s">
        <v>14</v>
      </c>
      <c r="I33" s="29"/>
      <c r="J33" s="29"/>
      <c r="K33" s="7">
        <v>49.8</v>
      </c>
      <c r="L33" s="7">
        <v>49.8</v>
      </c>
      <c r="M33" s="32">
        <v>44222</v>
      </c>
      <c r="N33" s="32">
        <v>44222</v>
      </c>
    </row>
    <row r="34" spans="1:14" s="17" customFormat="1" x14ac:dyDescent="0.25">
      <c r="A34" s="1" t="s">
        <v>170</v>
      </c>
      <c r="B34" s="4">
        <v>8991175853</v>
      </c>
      <c r="C34" s="1" t="s">
        <v>24</v>
      </c>
      <c r="D34" s="25" t="s">
        <v>176</v>
      </c>
      <c r="E34" s="1" t="s">
        <v>96</v>
      </c>
      <c r="F34" s="39" t="s">
        <v>190</v>
      </c>
      <c r="G34" s="27" t="s">
        <v>14</v>
      </c>
      <c r="H34" s="27" t="s">
        <v>14</v>
      </c>
      <c r="I34" s="25"/>
      <c r="J34" s="25"/>
      <c r="K34" s="7">
        <v>67500</v>
      </c>
      <c r="L34" s="7">
        <v>0</v>
      </c>
      <c r="M34" s="28">
        <v>44562</v>
      </c>
      <c r="N34" s="28">
        <v>45657</v>
      </c>
    </row>
    <row r="35" spans="1:14" ht="45" x14ac:dyDescent="0.25">
      <c r="A35" s="1" t="s">
        <v>170</v>
      </c>
      <c r="B35" s="4" t="s">
        <v>150</v>
      </c>
      <c r="C35" s="1" t="s">
        <v>293</v>
      </c>
      <c r="D35" s="29" t="s">
        <v>169</v>
      </c>
      <c r="E35" s="13" t="s">
        <v>87</v>
      </c>
      <c r="F35" s="30" t="s">
        <v>253</v>
      </c>
      <c r="G35" s="31" t="s">
        <v>14</v>
      </c>
      <c r="H35" s="31" t="s">
        <v>14</v>
      </c>
      <c r="I35" s="29"/>
      <c r="J35" s="29"/>
      <c r="K35" s="7">
        <f>8000*1.04</f>
        <v>8320</v>
      </c>
      <c r="L35" s="7">
        <f>8000*1.04</f>
        <v>8320</v>
      </c>
      <c r="M35" s="32">
        <v>44418</v>
      </c>
      <c r="N35" s="32">
        <v>44469</v>
      </c>
    </row>
    <row r="36" spans="1:14" x14ac:dyDescent="0.25">
      <c r="A36" s="1" t="s">
        <v>170</v>
      </c>
      <c r="B36" s="4" t="s">
        <v>114</v>
      </c>
      <c r="C36" s="1" t="s">
        <v>17</v>
      </c>
      <c r="D36" s="29" t="s">
        <v>169</v>
      </c>
      <c r="E36" s="1" t="s">
        <v>33</v>
      </c>
      <c r="F36" s="30" t="s">
        <v>191</v>
      </c>
      <c r="G36" s="31" t="s">
        <v>14</v>
      </c>
      <c r="H36" s="31" t="s">
        <v>14</v>
      </c>
      <c r="I36" s="29"/>
      <c r="J36" s="29"/>
      <c r="K36" s="7">
        <v>2089.35</v>
      </c>
      <c r="L36" s="7">
        <v>2089.35</v>
      </c>
      <c r="M36" s="32">
        <v>44216</v>
      </c>
      <c r="N36" s="32">
        <v>44580</v>
      </c>
    </row>
    <row r="37" spans="1:14" x14ac:dyDescent="0.25">
      <c r="A37" s="1" t="s">
        <v>170</v>
      </c>
      <c r="B37" s="15" t="s">
        <v>256</v>
      </c>
      <c r="C37" s="1" t="s">
        <v>262</v>
      </c>
      <c r="D37" s="29" t="s">
        <v>169</v>
      </c>
      <c r="E37" s="13" t="s">
        <v>37</v>
      </c>
      <c r="F37" s="30" t="s">
        <v>254</v>
      </c>
      <c r="G37" s="31" t="s">
        <v>14</v>
      </c>
      <c r="H37" s="31" t="s">
        <v>14</v>
      </c>
      <c r="I37" s="29"/>
      <c r="J37" s="29"/>
      <c r="K37" s="7">
        <v>4.99</v>
      </c>
      <c r="L37" s="7">
        <v>4.99</v>
      </c>
      <c r="M37" s="32">
        <v>44218</v>
      </c>
      <c r="N37" s="32">
        <v>44218</v>
      </c>
    </row>
    <row r="38" spans="1:14" x14ac:dyDescent="0.25">
      <c r="A38" s="1" t="s">
        <v>170</v>
      </c>
      <c r="B38" s="15" t="s">
        <v>256</v>
      </c>
      <c r="C38" s="1" t="s">
        <v>279</v>
      </c>
      <c r="D38" s="29" t="s">
        <v>169</v>
      </c>
      <c r="E38" s="13" t="s">
        <v>41</v>
      </c>
      <c r="F38" s="33" t="s">
        <v>239</v>
      </c>
      <c r="G38" s="31" t="s">
        <v>14</v>
      </c>
      <c r="H38" s="31" t="s">
        <v>14</v>
      </c>
      <c r="I38" s="29"/>
      <c r="J38" s="29"/>
      <c r="K38" s="7">
        <f>53.8+16</f>
        <v>69.8</v>
      </c>
      <c r="L38" s="7">
        <f>53.8+16</f>
        <v>69.8</v>
      </c>
      <c r="M38" s="32">
        <v>44222</v>
      </c>
      <c r="N38" s="32">
        <v>44222</v>
      </c>
    </row>
    <row r="39" spans="1:14" x14ac:dyDescent="0.25">
      <c r="A39" s="1" t="s">
        <v>170</v>
      </c>
      <c r="B39" s="15" t="s">
        <v>256</v>
      </c>
      <c r="C39" s="1" t="s">
        <v>265</v>
      </c>
      <c r="D39" s="29" t="s">
        <v>169</v>
      </c>
      <c r="E39" s="13" t="s">
        <v>95</v>
      </c>
      <c r="F39" s="30" t="s">
        <v>255</v>
      </c>
      <c r="G39" s="31" t="s">
        <v>14</v>
      </c>
      <c r="H39" s="31" t="s">
        <v>14</v>
      </c>
      <c r="I39" s="29"/>
      <c r="J39" s="29"/>
      <c r="K39" s="7">
        <v>19.989999999999998</v>
      </c>
      <c r="L39" s="7">
        <v>19.989999999999998</v>
      </c>
      <c r="M39" s="32">
        <v>44508</v>
      </c>
      <c r="N39" s="32">
        <v>44508</v>
      </c>
    </row>
    <row r="40" spans="1:14" x14ac:dyDescent="0.25">
      <c r="A40" s="1" t="s">
        <v>170</v>
      </c>
      <c r="B40" s="15" t="s">
        <v>256</v>
      </c>
      <c r="C40" s="1" t="s">
        <v>21</v>
      </c>
      <c r="D40" s="29" t="s">
        <v>169</v>
      </c>
      <c r="E40" s="13" t="s">
        <v>47</v>
      </c>
      <c r="F40" s="33" t="s">
        <v>241</v>
      </c>
      <c r="G40" s="31" t="s">
        <v>14</v>
      </c>
      <c r="H40" s="31" t="s">
        <v>14</v>
      </c>
      <c r="I40" s="29"/>
      <c r="J40" s="29"/>
      <c r="K40" s="7">
        <v>193.4</v>
      </c>
      <c r="L40" s="7">
        <v>193.4</v>
      </c>
      <c r="M40" s="32">
        <v>44235</v>
      </c>
      <c r="N40" s="32">
        <v>44235</v>
      </c>
    </row>
    <row r="41" spans="1:14" x14ac:dyDescent="0.25">
      <c r="A41" s="1" t="s">
        <v>170</v>
      </c>
      <c r="B41" s="15" t="s">
        <v>256</v>
      </c>
      <c r="C41" s="1" t="s">
        <v>296</v>
      </c>
      <c r="D41" s="29" t="s">
        <v>169</v>
      </c>
      <c r="E41" s="1" t="s">
        <v>81</v>
      </c>
      <c r="F41" s="30" t="s">
        <v>192</v>
      </c>
      <c r="G41" s="31" t="s">
        <v>14</v>
      </c>
      <c r="H41" s="31" t="s">
        <v>14</v>
      </c>
      <c r="I41" s="29"/>
      <c r="J41" s="29"/>
      <c r="K41" s="7">
        <v>170.48</v>
      </c>
      <c r="L41" s="7">
        <v>170.48</v>
      </c>
      <c r="M41" s="32">
        <v>44355</v>
      </c>
      <c r="N41" s="32">
        <v>44355</v>
      </c>
    </row>
    <row r="42" spans="1:14" x14ac:dyDescent="0.25">
      <c r="A42" s="1" t="s">
        <v>170</v>
      </c>
      <c r="B42" s="15" t="s">
        <v>256</v>
      </c>
      <c r="C42" s="1" t="s">
        <v>296</v>
      </c>
      <c r="D42" s="29" t="s">
        <v>169</v>
      </c>
      <c r="E42" s="1" t="s">
        <v>81</v>
      </c>
      <c r="F42" s="30" t="s">
        <v>192</v>
      </c>
      <c r="G42" s="31" t="s">
        <v>14</v>
      </c>
      <c r="H42" s="31" t="s">
        <v>14</v>
      </c>
      <c r="I42" s="29"/>
      <c r="J42" s="29"/>
      <c r="K42" s="7">
        <v>136.19</v>
      </c>
      <c r="L42" s="7">
        <v>136.19</v>
      </c>
      <c r="M42" s="32">
        <v>44537</v>
      </c>
      <c r="N42" s="32">
        <v>44537</v>
      </c>
    </row>
    <row r="43" spans="1:14" x14ac:dyDescent="0.25">
      <c r="A43" s="1" t="s">
        <v>170</v>
      </c>
      <c r="B43" s="4" t="s">
        <v>124</v>
      </c>
      <c r="C43" s="1" t="s">
        <v>22</v>
      </c>
      <c r="D43" s="29" t="s">
        <v>169</v>
      </c>
      <c r="E43" s="1" t="s">
        <v>53</v>
      </c>
      <c r="F43" s="30" t="s">
        <v>193</v>
      </c>
      <c r="G43" s="31" t="s">
        <v>14</v>
      </c>
      <c r="H43" s="31" t="s">
        <v>14</v>
      </c>
      <c r="I43" s="29"/>
      <c r="J43" s="29"/>
      <c r="K43" s="7">
        <v>20000</v>
      </c>
      <c r="L43" s="7">
        <f>41</f>
        <v>41</v>
      </c>
      <c r="M43" s="32">
        <v>44270</v>
      </c>
      <c r="N43" s="32">
        <v>44634</v>
      </c>
    </row>
    <row r="44" spans="1:14" ht="30" x14ac:dyDescent="0.25">
      <c r="A44" s="1" t="s">
        <v>170</v>
      </c>
      <c r="B44" s="4" t="s">
        <v>116</v>
      </c>
      <c r="C44" s="1" t="s">
        <v>19</v>
      </c>
      <c r="D44" s="29" t="s">
        <v>169</v>
      </c>
      <c r="E44" s="1" t="s">
        <v>35</v>
      </c>
      <c r="F44" s="30" t="s">
        <v>194</v>
      </c>
      <c r="G44" s="31" t="s">
        <v>14</v>
      </c>
      <c r="H44" s="31" t="s">
        <v>14</v>
      </c>
      <c r="I44" s="29"/>
      <c r="J44" s="29"/>
      <c r="K44" s="7">
        <v>6900</v>
      </c>
      <c r="L44" s="7">
        <v>3000</v>
      </c>
      <c r="M44" s="32">
        <v>44197</v>
      </c>
      <c r="N44" s="32">
        <v>44561</v>
      </c>
    </row>
    <row r="45" spans="1:14" x14ac:dyDescent="0.25">
      <c r="A45" s="1" t="s">
        <v>170</v>
      </c>
      <c r="B45" s="4" t="s">
        <v>134</v>
      </c>
      <c r="C45" s="1" t="s">
        <v>288</v>
      </c>
      <c r="D45" s="29" t="s">
        <v>169</v>
      </c>
      <c r="E45" s="1" t="s">
        <v>73</v>
      </c>
      <c r="F45" s="30" t="s">
        <v>195</v>
      </c>
      <c r="G45" s="31" t="s">
        <v>14</v>
      </c>
      <c r="H45" s="31" t="s">
        <v>14</v>
      </c>
      <c r="I45" s="29"/>
      <c r="J45" s="29"/>
      <c r="K45" s="7">
        <v>6000</v>
      </c>
      <c r="L45" s="7">
        <f>1200*3</f>
        <v>3600</v>
      </c>
      <c r="M45" s="32">
        <v>44317</v>
      </c>
      <c r="N45" s="32">
        <v>44561</v>
      </c>
    </row>
    <row r="46" spans="1:14" x14ac:dyDescent="0.25">
      <c r="A46" s="1" t="s">
        <v>170</v>
      </c>
      <c r="B46" s="4" t="s">
        <v>119</v>
      </c>
      <c r="C46" s="1" t="s">
        <v>302</v>
      </c>
      <c r="D46" s="29" t="s">
        <v>169</v>
      </c>
      <c r="E46" s="1" t="s">
        <v>43</v>
      </c>
      <c r="F46" s="18" t="s">
        <v>196</v>
      </c>
      <c r="G46" s="31" t="s">
        <v>14</v>
      </c>
      <c r="H46" s="31" t="s">
        <v>14</v>
      </c>
      <c r="I46" s="29"/>
      <c r="J46" s="29"/>
      <c r="K46" s="7">
        <v>1034.1300000000001</v>
      </c>
      <c r="L46" s="7">
        <v>0</v>
      </c>
      <c r="M46" s="32">
        <v>44225</v>
      </c>
      <c r="N46" s="32">
        <v>44487</v>
      </c>
    </row>
    <row r="47" spans="1:14" x14ac:dyDescent="0.25">
      <c r="A47" s="1" t="s">
        <v>170</v>
      </c>
      <c r="B47" s="4" t="s">
        <v>120</v>
      </c>
      <c r="C47" s="1" t="s">
        <v>302</v>
      </c>
      <c r="D47" s="29" t="s">
        <v>169</v>
      </c>
      <c r="E47" s="1" t="s">
        <v>43</v>
      </c>
      <c r="F47" s="18" t="s">
        <v>196</v>
      </c>
      <c r="G47" s="31" t="s">
        <v>14</v>
      </c>
      <c r="H47" s="31" t="s">
        <v>14</v>
      </c>
      <c r="I47" s="29"/>
      <c r="J47" s="29"/>
      <c r="K47" s="7">
        <v>448.25</v>
      </c>
      <c r="L47" s="7">
        <v>448.25</v>
      </c>
      <c r="M47" s="32">
        <v>44225</v>
      </c>
      <c r="N47" s="32">
        <v>44338</v>
      </c>
    </row>
    <row r="48" spans="1:14" x14ac:dyDescent="0.25">
      <c r="A48" s="1" t="s">
        <v>170</v>
      </c>
      <c r="B48" s="4" t="s">
        <v>140</v>
      </c>
      <c r="C48" s="1" t="s">
        <v>302</v>
      </c>
      <c r="D48" s="29" t="s">
        <v>169</v>
      </c>
      <c r="E48" s="1" t="s">
        <v>43</v>
      </c>
      <c r="F48" s="18" t="s">
        <v>196</v>
      </c>
      <c r="G48" s="31" t="s">
        <v>14</v>
      </c>
      <c r="H48" s="31" t="s">
        <v>14</v>
      </c>
      <c r="I48" s="29"/>
      <c r="J48" s="29"/>
      <c r="K48" s="7">
        <v>1423.4</v>
      </c>
      <c r="L48" s="7">
        <v>0</v>
      </c>
      <c r="M48" s="32">
        <v>44339</v>
      </c>
      <c r="N48" s="32">
        <v>44703</v>
      </c>
    </row>
    <row r="49" spans="1:39" x14ac:dyDescent="0.25">
      <c r="A49" s="1" t="s">
        <v>170</v>
      </c>
      <c r="B49" s="3" t="s">
        <v>146</v>
      </c>
      <c r="C49" s="1" t="s">
        <v>302</v>
      </c>
      <c r="D49" s="29" t="s">
        <v>169</v>
      </c>
      <c r="E49" s="1" t="s">
        <v>43</v>
      </c>
      <c r="F49" s="18" t="s">
        <v>196</v>
      </c>
      <c r="G49" s="31" t="s">
        <v>14</v>
      </c>
      <c r="H49" s="31" t="s">
        <v>14</v>
      </c>
      <c r="I49" s="29"/>
      <c r="J49" s="29"/>
      <c r="K49" s="7">
        <v>3678.18</v>
      </c>
      <c r="L49" s="7">
        <v>0</v>
      </c>
      <c r="M49" s="32">
        <v>44368</v>
      </c>
      <c r="N49" s="32">
        <v>44698</v>
      </c>
    </row>
    <row r="50" spans="1:39" x14ac:dyDescent="0.25">
      <c r="A50" s="1" t="s">
        <v>170</v>
      </c>
      <c r="B50" s="3" t="s">
        <v>157</v>
      </c>
      <c r="C50" s="1" t="s">
        <v>302</v>
      </c>
      <c r="D50" s="29" t="s">
        <v>169</v>
      </c>
      <c r="E50" s="1" t="s">
        <v>43</v>
      </c>
      <c r="F50" s="18" t="s">
        <v>196</v>
      </c>
      <c r="G50" s="31" t="s">
        <v>14</v>
      </c>
      <c r="H50" s="31" t="s">
        <v>14</v>
      </c>
      <c r="I50" s="29"/>
      <c r="J50" s="29"/>
      <c r="K50" s="7">
        <v>1435.2</v>
      </c>
      <c r="L50" s="7">
        <v>0</v>
      </c>
      <c r="M50" s="32">
        <v>44488</v>
      </c>
      <c r="N50" s="32">
        <v>44852</v>
      </c>
    </row>
    <row r="51" spans="1:39" x14ac:dyDescent="0.25">
      <c r="A51" s="1" t="s">
        <v>170</v>
      </c>
      <c r="B51" s="3" t="s">
        <v>158</v>
      </c>
      <c r="C51" s="1" t="s">
        <v>302</v>
      </c>
      <c r="D51" s="29" t="s">
        <v>169</v>
      </c>
      <c r="E51" s="1" t="s">
        <v>43</v>
      </c>
      <c r="F51" s="18" t="s">
        <v>196</v>
      </c>
      <c r="G51" s="31" t="s">
        <v>14</v>
      </c>
      <c r="H51" s="31" t="s">
        <v>14</v>
      </c>
      <c r="I51" s="29"/>
      <c r="J51" s="29"/>
      <c r="K51" s="7">
        <v>1427.34</v>
      </c>
      <c r="L51" s="7">
        <v>0</v>
      </c>
      <c r="M51" s="32">
        <v>44490</v>
      </c>
      <c r="N51" s="32">
        <v>44852</v>
      </c>
    </row>
    <row r="52" spans="1:39" x14ac:dyDescent="0.25">
      <c r="A52" s="1" t="s">
        <v>170</v>
      </c>
      <c r="B52" s="3" t="s">
        <v>163</v>
      </c>
      <c r="C52" s="1" t="s">
        <v>302</v>
      </c>
      <c r="D52" s="29" t="s">
        <v>169</v>
      </c>
      <c r="E52" s="1" t="s">
        <v>43</v>
      </c>
      <c r="F52" s="18" t="s">
        <v>196</v>
      </c>
      <c r="G52" s="31" t="s">
        <v>14</v>
      </c>
      <c r="H52" s="31" t="s">
        <v>14</v>
      </c>
      <c r="I52" s="29"/>
      <c r="J52" s="29"/>
      <c r="K52" s="7">
        <v>1830.4</v>
      </c>
      <c r="L52" s="7">
        <v>0</v>
      </c>
      <c r="M52" s="32">
        <v>44510</v>
      </c>
      <c r="N52" s="32">
        <v>44874</v>
      </c>
    </row>
    <row r="53" spans="1:39" x14ac:dyDescent="0.25">
      <c r="A53" s="1" t="s">
        <v>170</v>
      </c>
      <c r="B53" s="6">
        <v>9032720459</v>
      </c>
      <c r="C53" s="1" t="s">
        <v>294</v>
      </c>
      <c r="D53" s="29" t="s">
        <v>169</v>
      </c>
      <c r="E53" s="13" t="s">
        <v>104</v>
      </c>
      <c r="F53" s="33" t="s">
        <v>229</v>
      </c>
      <c r="G53" s="31" t="s">
        <v>14</v>
      </c>
      <c r="H53" s="31" t="s">
        <v>14</v>
      </c>
      <c r="I53" s="29"/>
      <c r="J53" s="29"/>
      <c r="K53" s="7">
        <v>45000</v>
      </c>
      <c r="L53" s="7">
        <v>0</v>
      </c>
      <c r="M53" s="32">
        <v>44550</v>
      </c>
      <c r="N53" s="32">
        <v>44865</v>
      </c>
    </row>
    <row r="54" spans="1:39" x14ac:dyDescent="0.25">
      <c r="A54" s="1" t="s">
        <v>170</v>
      </c>
      <c r="B54" s="4" t="s">
        <v>126</v>
      </c>
      <c r="C54" s="1" t="s">
        <v>274</v>
      </c>
      <c r="D54" s="29" t="s">
        <v>169</v>
      </c>
      <c r="E54" s="1" t="s">
        <v>55</v>
      </c>
      <c r="F54" s="30" t="s">
        <v>197</v>
      </c>
      <c r="G54" s="31" t="s">
        <v>14</v>
      </c>
      <c r="H54" s="31" t="s">
        <v>14</v>
      </c>
      <c r="I54" s="29"/>
      <c r="J54" s="29"/>
      <c r="K54" s="7">
        <v>2722</v>
      </c>
      <c r="L54" s="7">
        <v>2722</v>
      </c>
      <c r="M54" s="32">
        <v>44270</v>
      </c>
      <c r="N54" s="32">
        <v>44999</v>
      </c>
    </row>
    <row r="55" spans="1:39" x14ac:dyDescent="0.25">
      <c r="A55" s="1" t="s">
        <v>170</v>
      </c>
      <c r="B55" s="4" t="s">
        <v>132</v>
      </c>
      <c r="C55" s="1" t="s">
        <v>289</v>
      </c>
      <c r="D55" s="29" t="s">
        <v>169</v>
      </c>
      <c r="E55" s="1" t="s">
        <v>70</v>
      </c>
      <c r="F55" s="18" t="s">
        <v>198</v>
      </c>
      <c r="G55" s="31" t="s">
        <v>14</v>
      </c>
      <c r="H55" s="31" t="s">
        <v>14</v>
      </c>
      <c r="I55" s="29"/>
      <c r="J55" s="29"/>
      <c r="K55" s="7">
        <v>29952</v>
      </c>
      <c r="L55" s="7">
        <f>2496*6</f>
        <v>14976</v>
      </c>
      <c r="M55" s="32">
        <v>44317</v>
      </c>
      <c r="N55" s="38">
        <v>44681</v>
      </c>
    </row>
    <row r="56" spans="1:39" x14ac:dyDescent="0.25">
      <c r="A56" s="1" t="s">
        <v>170</v>
      </c>
      <c r="B56" s="4" t="s">
        <v>143</v>
      </c>
      <c r="C56" s="1" t="s">
        <v>292</v>
      </c>
      <c r="D56" s="29" t="s">
        <v>169</v>
      </c>
      <c r="E56" s="1" t="s">
        <v>80</v>
      </c>
      <c r="F56" s="30" t="s">
        <v>199</v>
      </c>
      <c r="G56" s="31" t="s">
        <v>14</v>
      </c>
      <c r="H56" s="31" t="s">
        <v>14</v>
      </c>
      <c r="I56" s="29"/>
      <c r="J56" s="29"/>
      <c r="K56" s="7">
        <v>15000</v>
      </c>
      <c r="L56" s="7">
        <f>1147.46</f>
        <v>1147.46</v>
      </c>
      <c r="M56" s="32">
        <v>44378</v>
      </c>
      <c r="N56" s="32">
        <v>44561</v>
      </c>
    </row>
    <row r="57" spans="1:39" x14ac:dyDescent="0.25">
      <c r="A57" s="1" t="s">
        <v>170</v>
      </c>
      <c r="B57" s="15" t="s">
        <v>256</v>
      </c>
      <c r="C57" s="1" t="s">
        <v>284</v>
      </c>
      <c r="D57" s="29" t="s">
        <v>169</v>
      </c>
      <c r="E57" s="1" t="s">
        <v>59</v>
      </c>
      <c r="F57" s="30" t="s">
        <v>200</v>
      </c>
      <c r="G57" s="31" t="s">
        <v>14</v>
      </c>
      <c r="H57" s="31" t="s">
        <v>14</v>
      </c>
      <c r="I57" s="29"/>
      <c r="J57" s="29"/>
      <c r="K57" s="7">
        <v>95</v>
      </c>
      <c r="L57" s="7">
        <v>95</v>
      </c>
      <c r="M57" s="32">
        <v>44264</v>
      </c>
      <c r="N57" s="32">
        <v>44264</v>
      </c>
    </row>
    <row r="58" spans="1:39" x14ac:dyDescent="0.25">
      <c r="A58" s="1" t="s">
        <v>170</v>
      </c>
      <c r="B58" s="15" t="s">
        <v>256</v>
      </c>
      <c r="C58" s="1" t="s">
        <v>279</v>
      </c>
      <c r="D58" s="29" t="s">
        <v>169</v>
      </c>
      <c r="E58" s="1" t="s">
        <v>94</v>
      </c>
      <c r="F58" s="30" t="s">
        <v>201</v>
      </c>
      <c r="G58" s="31" t="s">
        <v>14</v>
      </c>
      <c r="H58" s="31" t="s">
        <v>14</v>
      </c>
      <c r="I58" s="29"/>
      <c r="J58" s="29"/>
      <c r="K58" s="7">
        <v>1088.18</v>
      </c>
      <c r="L58" s="7">
        <v>1088.18</v>
      </c>
      <c r="M58" s="32">
        <v>44505</v>
      </c>
      <c r="N58" s="32">
        <v>44505</v>
      </c>
    </row>
    <row r="59" spans="1:39" x14ac:dyDescent="0.25">
      <c r="A59" s="1" t="s">
        <v>170</v>
      </c>
      <c r="B59" s="15" t="s">
        <v>256</v>
      </c>
      <c r="C59" s="1" t="s">
        <v>309</v>
      </c>
      <c r="D59" s="29" t="s">
        <v>169</v>
      </c>
      <c r="E59" s="1" t="s">
        <v>89</v>
      </c>
      <c r="F59" s="30" t="s">
        <v>202</v>
      </c>
      <c r="G59" s="31" t="s">
        <v>14</v>
      </c>
      <c r="H59" s="31" t="s">
        <v>14</v>
      </c>
      <c r="I59" s="29"/>
      <c r="J59" s="29"/>
      <c r="K59" s="7">
        <v>130.33000000000001</v>
      </c>
      <c r="L59" s="7">
        <v>130.33000000000001</v>
      </c>
      <c r="M59" s="32">
        <v>44477</v>
      </c>
      <c r="N59" s="32">
        <v>44477</v>
      </c>
    </row>
    <row r="60" spans="1:39" x14ac:dyDescent="0.25">
      <c r="A60" s="1" t="s">
        <v>170</v>
      </c>
      <c r="B60" s="15" t="s">
        <v>256</v>
      </c>
      <c r="C60" s="1" t="s">
        <v>262</v>
      </c>
      <c r="D60" s="29" t="s">
        <v>169</v>
      </c>
      <c r="E60" s="1" t="s">
        <v>52</v>
      </c>
      <c r="F60" s="30" t="s">
        <v>203</v>
      </c>
      <c r="G60" s="31" t="s">
        <v>14</v>
      </c>
      <c r="H60" s="31" t="s">
        <v>14</v>
      </c>
      <c r="I60" s="29"/>
      <c r="J60" s="29"/>
      <c r="K60" s="7">
        <v>313</v>
      </c>
      <c r="L60" s="7">
        <v>313</v>
      </c>
      <c r="M60" s="32">
        <v>44246</v>
      </c>
      <c r="N60" s="32">
        <v>44246</v>
      </c>
    </row>
    <row r="61" spans="1:39" x14ac:dyDescent="0.25">
      <c r="A61" s="1" t="s">
        <v>170</v>
      </c>
      <c r="B61" s="15" t="s">
        <v>256</v>
      </c>
      <c r="C61" s="1" t="s">
        <v>262</v>
      </c>
      <c r="D61" s="29" t="s">
        <v>169</v>
      </c>
      <c r="E61" s="1" t="s">
        <v>52</v>
      </c>
      <c r="F61" s="30" t="s">
        <v>203</v>
      </c>
      <c r="G61" s="31" t="s">
        <v>14</v>
      </c>
      <c r="H61" s="31" t="s">
        <v>14</v>
      </c>
      <c r="I61" s="29"/>
      <c r="J61" s="29"/>
      <c r="K61" s="7">
        <v>241.39</v>
      </c>
      <c r="L61" s="7">
        <v>241.39</v>
      </c>
      <c r="M61" s="32">
        <v>44348</v>
      </c>
      <c r="N61" s="32">
        <v>44348</v>
      </c>
    </row>
    <row r="62" spans="1:39" x14ac:dyDescent="0.25">
      <c r="A62" s="1" t="s">
        <v>170</v>
      </c>
      <c r="B62" s="15" t="s">
        <v>256</v>
      </c>
      <c r="C62" s="1" t="s">
        <v>273</v>
      </c>
      <c r="D62" s="29" t="s">
        <v>169</v>
      </c>
      <c r="E62" s="1" t="s">
        <v>82</v>
      </c>
      <c r="F62" s="30" t="s">
        <v>204</v>
      </c>
      <c r="G62" s="31" t="s">
        <v>14</v>
      </c>
      <c r="H62" s="31" t="s">
        <v>14</v>
      </c>
      <c r="I62" s="29"/>
      <c r="J62" s="29"/>
      <c r="K62" s="7">
        <v>98</v>
      </c>
      <c r="L62" s="7">
        <v>98</v>
      </c>
      <c r="M62" s="32">
        <v>44355</v>
      </c>
      <c r="N62" s="32">
        <v>44355</v>
      </c>
    </row>
    <row r="63" spans="1:39" s="17" customFormat="1" x14ac:dyDescent="0.25">
      <c r="A63" s="1" t="s">
        <v>170</v>
      </c>
      <c r="B63" s="4" t="s">
        <v>117</v>
      </c>
      <c r="C63" s="1" t="s">
        <v>282</v>
      </c>
      <c r="D63" s="29" t="s">
        <v>169</v>
      </c>
      <c r="E63" s="1" t="s">
        <v>38</v>
      </c>
      <c r="F63" s="30" t="s">
        <v>205</v>
      </c>
      <c r="G63" s="31" t="s">
        <v>14</v>
      </c>
      <c r="H63" s="31" t="s">
        <v>14</v>
      </c>
      <c r="I63" s="29"/>
      <c r="J63" s="29"/>
      <c r="K63" s="7">
        <v>3320</v>
      </c>
      <c r="L63" s="14">
        <f>860.05+531*3</f>
        <v>2453.0500000000002</v>
      </c>
      <c r="M63" s="32">
        <v>44228</v>
      </c>
      <c r="N63" s="32">
        <v>44620</v>
      </c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</row>
    <row r="64" spans="1:39" x14ac:dyDescent="0.25">
      <c r="A64" s="1" t="s">
        <v>170</v>
      </c>
      <c r="B64" s="15" t="s">
        <v>256</v>
      </c>
      <c r="C64" s="1" t="s">
        <v>171</v>
      </c>
      <c r="D64" s="29" t="s">
        <v>169</v>
      </c>
      <c r="E64" s="1" t="s">
        <v>58</v>
      </c>
      <c r="F64" s="30" t="s">
        <v>206</v>
      </c>
      <c r="G64" s="31" t="s">
        <v>14</v>
      </c>
      <c r="H64" s="31" t="s">
        <v>14</v>
      </c>
      <c r="I64" s="29"/>
      <c r="J64" s="29"/>
      <c r="K64" s="7">
        <v>960</v>
      </c>
      <c r="L64" s="7">
        <v>0</v>
      </c>
      <c r="M64" s="32">
        <v>44256</v>
      </c>
      <c r="N64" s="32">
        <v>45013</v>
      </c>
    </row>
    <row r="65" spans="1:39" x14ac:dyDescent="0.25">
      <c r="A65" s="1" t="s">
        <v>170</v>
      </c>
      <c r="B65" s="15" t="s">
        <v>256</v>
      </c>
      <c r="C65" s="1" t="s">
        <v>171</v>
      </c>
      <c r="D65" s="25" t="s">
        <v>169</v>
      </c>
      <c r="E65" s="1" t="s">
        <v>58</v>
      </c>
      <c r="F65" s="39" t="s">
        <v>206</v>
      </c>
      <c r="G65" s="27" t="s">
        <v>14</v>
      </c>
      <c r="H65" s="27" t="s">
        <v>14</v>
      </c>
      <c r="I65" s="25"/>
      <c r="J65" s="25"/>
      <c r="K65" s="7">
        <v>96</v>
      </c>
      <c r="L65" s="7">
        <f>308+44+44</f>
        <v>396</v>
      </c>
      <c r="M65" s="28">
        <v>44512</v>
      </c>
      <c r="N65" s="28">
        <v>44512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</row>
    <row r="66" spans="1:39" x14ac:dyDescent="0.25">
      <c r="A66" s="1" t="s">
        <v>170</v>
      </c>
      <c r="B66" s="4" t="s">
        <v>112</v>
      </c>
      <c r="C66" s="1" t="s">
        <v>16</v>
      </c>
      <c r="D66" s="29" t="s">
        <v>169</v>
      </c>
      <c r="E66" s="1" t="s">
        <v>31</v>
      </c>
      <c r="F66" s="18" t="s">
        <v>207</v>
      </c>
      <c r="G66" s="31" t="s">
        <v>14</v>
      </c>
      <c r="H66" s="31" t="s">
        <v>14</v>
      </c>
      <c r="I66" s="29"/>
      <c r="J66" s="29"/>
      <c r="K66" s="7">
        <v>28560</v>
      </c>
      <c r="L66" s="7">
        <f>3588*3</f>
        <v>10764</v>
      </c>
      <c r="M66" s="32">
        <v>44197</v>
      </c>
      <c r="N66" s="32">
        <v>44926</v>
      </c>
    </row>
    <row r="67" spans="1:39" x14ac:dyDescent="0.25">
      <c r="A67" s="1" t="s">
        <v>170</v>
      </c>
      <c r="B67" s="15" t="s">
        <v>256</v>
      </c>
      <c r="C67" s="1" t="s">
        <v>262</v>
      </c>
      <c r="D67" s="29" t="s">
        <v>169</v>
      </c>
      <c r="E67" s="13" t="s">
        <v>51</v>
      </c>
      <c r="F67" s="30" t="s">
        <v>237</v>
      </c>
      <c r="G67" s="31" t="s">
        <v>14</v>
      </c>
      <c r="H67" s="31" t="s">
        <v>14</v>
      </c>
      <c r="I67" s="29"/>
      <c r="J67" s="29"/>
      <c r="K67" s="7">
        <v>26.19</v>
      </c>
      <c r="L67" s="7">
        <v>26.19</v>
      </c>
      <c r="M67" s="32">
        <v>44245</v>
      </c>
      <c r="N67" s="32">
        <v>44245</v>
      </c>
    </row>
    <row r="68" spans="1:39" x14ac:dyDescent="0.25">
      <c r="A68" s="1" t="s">
        <v>170</v>
      </c>
      <c r="B68" s="15" t="s">
        <v>256</v>
      </c>
      <c r="C68" s="1" t="s">
        <v>262</v>
      </c>
      <c r="D68" s="29" t="s">
        <v>169</v>
      </c>
      <c r="E68" s="13" t="s">
        <v>51</v>
      </c>
      <c r="F68" s="30" t="s">
        <v>237</v>
      </c>
      <c r="G68" s="31" t="s">
        <v>14</v>
      </c>
      <c r="H68" s="31" t="s">
        <v>14</v>
      </c>
      <c r="I68" s="29"/>
      <c r="J68" s="29"/>
      <c r="K68" s="7">
        <v>63.55</v>
      </c>
      <c r="L68" s="7">
        <v>63.55</v>
      </c>
      <c r="M68" s="32">
        <v>44456</v>
      </c>
      <c r="N68" s="32">
        <v>44456</v>
      </c>
    </row>
    <row r="69" spans="1:39" x14ac:dyDescent="0.25">
      <c r="A69" s="1" t="s">
        <v>170</v>
      </c>
      <c r="B69" s="15" t="s">
        <v>256</v>
      </c>
      <c r="C69" s="1" t="s">
        <v>316</v>
      </c>
      <c r="D69" s="29" t="s">
        <v>169</v>
      </c>
      <c r="E69" s="1" t="s">
        <v>105</v>
      </c>
      <c r="F69" s="30" t="s">
        <v>208</v>
      </c>
      <c r="G69" s="31" t="s">
        <v>14</v>
      </c>
      <c r="H69" s="31" t="s">
        <v>14</v>
      </c>
      <c r="I69" s="29"/>
      <c r="J69" s="29"/>
      <c r="K69" s="7">
        <v>117</v>
      </c>
      <c r="L69" s="7">
        <v>0</v>
      </c>
      <c r="M69" s="32">
        <v>44550</v>
      </c>
      <c r="N69" s="32">
        <v>44550</v>
      </c>
    </row>
    <row r="70" spans="1:39" s="17" customFormat="1" x14ac:dyDescent="0.25">
      <c r="A70" s="1" t="s">
        <v>170</v>
      </c>
      <c r="B70" s="4" t="s">
        <v>141</v>
      </c>
      <c r="C70" s="1" t="s">
        <v>302</v>
      </c>
      <c r="D70" s="29" t="s">
        <v>169</v>
      </c>
      <c r="E70" s="1" t="s">
        <v>79</v>
      </c>
      <c r="F70" s="30" t="s">
        <v>209</v>
      </c>
      <c r="G70" s="31" t="s">
        <v>14</v>
      </c>
      <c r="H70" s="31" t="s">
        <v>14</v>
      </c>
      <c r="I70" s="29"/>
      <c r="J70" s="29"/>
      <c r="K70" s="7">
        <v>1029.5999999999999</v>
      </c>
      <c r="L70" s="7">
        <v>0</v>
      </c>
      <c r="M70" s="32">
        <v>44340</v>
      </c>
      <c r="N70" s="32">
        <v>44704</v>
      </c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</row>
    <row r="71" spans="1:39" x14ac:dyDescent="0.25">
      <c r="A71" s="1" t="s">
        <v>170</v>
      </c>
      <c r="B71" s="4" t="s">
        <v>144</v>
      </c>
      <c r="C71" s="1" t="s">
        <v>302</v>
      </c>
      <c r="D71" s="25" t="s">
        <v>169</v>
      </c>
      <c r="E71" s="1" t="s">
        <v>79</v>
      </c>
      <c r="F71" s="39" t="s">
        <v>209</v>
      </c>
      <c r="G71" s="27" t="s">
        <v>14</v>
      </c>
      <c r="H71" s="27" t="s">
        <v>14</v>
      </c>
      <c r="I71" s="25"/>
      <c r="J71" s="25"/>
      <c r="K71" s="7">
        <v>16001.75</v>
      </c>
      <c r="L71" s="7">
        <v>0</v>
      </c>
      <c r="M71" s="28">
        <v>44356</v>
      </c>
      <c r="N71" s="28">
        <v>45291</v>
      </c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  <row r="72" spans="1:39" x14ac:dyDescent="0.25">
      <c r="A72" s="1" t="s">
        <v>170</v>
      </c>
      <c r="B72" s="4" t="s">
        <v>111</v>
      </c>
      <c r="C72" s="1" t="s">
        <v>15</v>
      </c>
      <c r="D72" s="29" t="s">
        <v>169</v>
      </c>
      <c r="E72" s="1" t="s">
        <v>30</v>
      </c>
      <c r="F72" s="30" t="s">
        <v>210</v>
      </c>
      <c r="G72" s="31" t="s">
        <v>14</v>
      </c>
      <c r="H72" s="31" t="s">
        <v>14</v>
      </c>
      <c r="I72" s="29"/>
      <c r="J72" s="29"/>
      <c r="K72" s="7">
        <v>17472</v>
      </c>
      <c r="L72" s="7">
        <v>5344</v>
      </c>
      <c r="M72" s="32">
        <v>44197</v>
      </c>
      <c r="N72" s="32">
        <v>44926</v>
      </c>
    </row>
    <row r="73" spans="1:39" x14ac:dyDescent="0.25">
      <c r="A73" s="1" t="s">
        <v>170</v>
      </c>
      <c r="B73" s="15" t="s">
        <v>256</v>
      </c>
      <c r="C73" s="1" t="s">
        <v>262</v>
      </c>
      <c r="D73" s="29" t="s">
        <v>169</v>
      </c>
      <c r="E73" s="13" t="s">
        <v>90</v>
      </c>
      <c r="F73" s="30" t="s">
        <v>236</v>
      </c>
      <c r="G73" s="31" t="s">
        <v>14</v>
      </c>
      <c r="H73" s="31" t="s">
        <v>14</v>
      </c>
      <c r="I73" s="29"/>
      <c r="J73" s="29"/>
      <c r="K73" s="7">
        <v>5.5</v>
      </c>
      <c r="L73" s="7">
        <v>5.5</v>
      </c>
      <c r="M73" s="32">
        <v>44480</v>
      </c>
      <c r="N73" s="32">
        <v>44480</v>
      </c>
    </row>
    <row r="74" spans="1:39" x14ac:dyDescent="0.25">
      <c r="A74" s="1" t="s">
        <v>170</v>
      </c>
      <c r="B74" s="15" t="s">
        <v>256</v>
      </c>
      <c r="C74" s="1" t="s">
        <v>262</v>
      </c>
      <c r="D74" s="29" t="s">
        <v>169</v>
      </c>
      <c r="E74" s="13" t="s">
        <v>90</v>
      </c>
      <c r="F74" s="30" t="s">
        <v>236</v>
      </c>
      <c r="G74" s="31" t="s">
        <v>14</v>
      </c>
      <c r="H74" s="31" t="s">
        <v>14</v>
      </c>
      <c r="I74" s="29"/>
      <c r="J74" s="29"/>
      <c r="K74" s="7">
        <v>19.96</v>
      </c>
      <c r="L74" s="7">
        <v>19.96</v>
      </c>
      <c r="M74" s="32">
        <v>44482</v>
      </c>
      <c r="N74" s="32">
        <v>44482</v>
      </c>
    </row>
    <row r="75" spans="1:39" x14ac:dyDescent="0.25">
      <c r="A75" s="1" t="s">
        <v>170</v>
      </c>
      <c r="B75" s="3" t="s">
        <v>162</v>
      </c>
      <c r="C75" s="1" t="s">
        <v>23</v>
      </c>
      <c r="D75" s="29" t="s">
        <v>169</v>
      </c>
      <c r="E75" s="13" t="s">
        <v>93</v>
      </c>
      <c r="F75" s="30" t="s">
        <v>244</v>
      </c>
      <c r="G75" s="31" t="s">
        <v>14</v>
      </c>
      <c r="H75" s="31" t="s">
        <v>14</v>
      </c>
      <c r="I75" s="29"/>
      <c r="J75" s="29"/>
      <c r="K75" s="7">
        <v>1317.5</v>
      </c>
      <c r="L75" s="7">
        <v>1317.5</v>
      </c>
      <c r="M75" s="32">
        <v>44519</v>
      </c>
      <c r="N75" s="32">
        <v>44545</v>
      </c>
    </row>
    <row r="76" spans="1:39" x14ac:dyDescent="0.25">
      <c r="A76" s="1" t="s">
        <v>170</v>
      </c>
      <c r="B76" s="4" t="s">
        <v>129</v>
      </c>
      <c r="C76" s="1" t="s">
        <v>302</v>
      </c>
      <c r="D76" s="29" t="s">
        <v>169</v>
      </c>
      <c r="E76" s="13" t="s">
        <v>66</v>
      </c>
      <c r="F76" s="30" t="s">
        <v>243</v>
      </c>
      <c r="G76" s="31" t="s">
        <v>14</v>
      </c>
      <c r="H76" s="31" t="s">
        <v>14</v>
      </c>
      <c r="I76" s="29"/>
      <c r="J76" s="29"/>
      <c r="K76" s="7">
        <v>1435.2</v>
      </c>
      <c r="L76" s="7">
        <v>0</v>
      </c>
      <c r="M76" s="32">
        <v>44294</v>
      </c>
      <c r="N76" s="32">
        <v>44658</v>
      </c>
    </row>
    <row r="77" spans="1:39" x14ac:dyDescent="0.25">
      <c r="A77" s="1" t="s">
        <v>170</v>
      </c>
      <c r="B77" s="3" t="s">
        <v>148</v>
      </c>
      <c r="C77" s="1" t="s">
        <v>302</v>
      </c>
      <c r="D77" s="29" t="s">
        <v>169</v>
      </c>
      <c r="E77" s="13" t="s">
        <v>84</v>
      </c>
      <c r="F77" s="30" t="s">
        <v>245</v>
      </c>
      <c r="G77" s="31" t="s">
        <v>14</v>
      </c>
      <c r="H77" s="31" t="s">
        <v>14</v>
      </c>
      <c r="I77" s="29"/>
      <c r="J77" s="29"/>
      <c r="K77" s="7">
        <v>1029.5999999999999</v>
      </c>
      <c r="L77" s="7">
        <v>0</v>
      </c>
      <c r="M77" s="32">
        <v>44389</v>
      </c>
      <c r="N77" s="32">
        <v>44753</v>
      </c>
    </row>
    <row r="78" spans="1:39" x14ac:dyDescent="0.25">
      <c r="A78" s="1" t="s">
        <v>170</v>
      </c>
      <c r="B78" s="6" t="s">
        <v>155</v>
      </c>
      <c r="C78" s="1" t="s">
        <v>302</v>
      </c>
      <c r="D78" s="29" t="s">
        <v>169</v>
      </c>
      <c r="E78" s="13" t="s">
        <v>84</v>
      </c>
      <c r="F78" s="30" t="s">
        <v>245</v>
      </c>
      <c r="G78" s="31" t="s">
        <v>14</v>
      </c>
      <c r="H78" s="31" t="s">
        <v>14</v>
      </c>
      <c r="I78" s="29"/>
      <c r="J78" s="29"/>
      <c r="K78" s="7">
        <v>2496</v>
      </c>
      <c r="L78" s="7">
        <v>0</v>
      </c>
      <c r="M78" s="32">
        <v>44470</v>
      </c>
      <c r="N78" s="32">
        <v>44834</v>
      </c>
    </row>
    <row r="79" spans="1:39" x14ac:dyDescent="0.25">
      <c r="A79" s="1" t="s">
        <v>170</v>
      </c>
      <c r="B79" s="4" t="s">
        <v>151</v>
      </c>
      <c r="C79" s="1" t="s">
        <v>295</v>
      </c>
      <c r="D79" s="29" t="s">
        <v>169</v>
      </c>
      <c r="E79" s="13" t="s">
        <v>246</v>
      </c>
      <c r="F79" s="33" t="s">
        <v>257</v>
      </c>
      <c r="G79" s="31" t="s">
        <v>14</v>
      </c>
      <c r="H79" s="31" t="s">
        <v>14</v>
      </c>
      <c r="I79" s="29"/>
      <c r="J79" s="29"/>
      <c r="K79" s="7">
        <v>39950</v>
      </c>
      <c r="L79" s="7">
        <v>0</v>
      </c>
      <c r="M79" s="32">
        <v>44440</v>
      </c>
      <c r="N79" s="32">
        <v>44926</v>
      </c>
    </row>
    <row r="80" spans="1:39" x14ac:dyDescent="0.25">
      <c r="A80" s="1" t="s">
        <v>170</v>
      </c>
      <c r="B80" s="4" t="s">
        <v>175</v>
      </c>
      <c r="C80" s="1" t="s">
        <v>26</v>
      </c>
      <c r="D80" s="29" t="s">
        <v>169</v>
      </c>
      <c r="E80" s="1" t="s">
        <v>103</v>
      </c>
      <c r="F80" s="30" t="s">
        <v>260</v>
      </c>
      <c r="G80" s="31" t="s">
        <v>14</v>
      </c>
      <c r="H80" s="31" t="s">
        <v>14</v>
      </c>
      <c r="I80" s="29"/>
      <c r="J80" s="29"/>
      <c r="K80" s="7">
        <v>13520</v>
      </c>
      <c r="L80" s="7">
        <v>0</v>
      </c>
      <c r="M80" s="32">
        <v>44562</v>
      </c>
      <c r="N80" s="32">
        <v>44623</v>
      </c>
    </row>
    <row r="81" spans="1:14" x14ac:dyDescent="0.25">
      <c r="A81" s="1" t="s">
        <v>170</v>
      </c>
      <c r="B81" s="15" t="s">
        <v>256</v>
      </c>
      <c r="C81" s="1" t="s">
        <v>272</v>
      </c>
      <c r="D81" s="29" t="s">
        <v>169</v>
      </c>
      <c r="E81" s="13" t="s">
        <v>69</v>
      </c>
      <c r="F81" s="33" t="s">
        <v>242</v>
      </c>
      <c r="G81" s="31" t="s">
        <v>14</v>
      </c>
      <c r="H81" s="31" t="s">
        <v>14</v>
      </c>
      <c r="I81" s="29"/>
      <c r="J81" s="29"/>
      <c r="K81" s="7">
        <v>50</v>
      </c>
      <c r="L81" s="7">
        <v>0</v>
      </c>
      <c r="M81" s="32">
        <v>44301</v>
      </c>
      <c r="N81" s="32">
        <v>44301</v>
      </c>
    </row>
    <row r="82" spans="1:14" x14ac:dyDescent="0.25">
      <c r="A82" s="1" t="s">
        <v>170</v>
      </c>
      <c r="B82" s="15" t="s">
        <v>256</v>
      </c>
      <c r="C82" s="1" t="s">
        <v>287</v>
      </c>
      <c r="D82" s="29" t="s">
        <v>169</v>
      </c>
      <c r="E82" s="1" t="s">
        <v>63</v>
      </c>
      <c r="F82" s="30" t="s">
        <v>211</v>
      </c>
      <c r="G82" s="31" t="s">
        <v>14</v>
      </c>
      <c r="H82" s="31" t="s">
        <v>14</v>
      </c>
      <c r="I82" s="29"/>
      <c r="J82" s="29"/>
      <c r="K82" s="7">
        <v>600</v>
      </c>
      <c r="L82" s="7">
        <v>600</v>
      </c>
      <c r="M82" s="32">
        <v>44277</v>
      </c>
      <c r="N82" s="32">
        <v>44277</v>
      </c>
    </row>
    <row r="83" spans="1:14" x14ac:dyDescent="0.25">
      <c r="A83" s="1" t="s">
        <v>170</v>
      </c>
      <c r="B83" s="15" t="s">
        <v>256</v>
      </c>
      <c r="C83" s="1" t="s">
        <v>287</v>
      </c>
      <c r="D83" s="29" t="s">
        <v>169</v>
      </c>
      <c r="E83" s="1" t="s">
        <v>63</v>
      </c>
      <c r="F83" s="30" t="s">
        <v>211</v>
      </c>
      <c r="G83" s="31" t="s">
        <v>14</v>
      </c>
      <c r="H83" s="31" t="s">
        <v>14</v>
      </c>
      <c r="I83" s="29"/>
      <c r="J83" s="29"/>
      <c r="K83" s="7">
        <v>1000</v>
      </c>
      <c r="L83" s="7">
        <v>1000</v>
      </c>
      <c r="M83" s="32">
        <v>44351</v>
      </c>
      <c r="N83" s="32">
        <v>44351</v>
      </c>
    </row>
    <row r="84" spans="1:14" x14ac:dyDescent="0.25">
      <c r="A84" s="1" t="s">
        <v>170</v>
      </c>
      <c r="B84" s="4" t="s">
        <v>139</v>
      </c>
      <c r="C84" s="1" t="s">
        <v>277</v>
      </c>
      <c r="D84" s="29" t="s">
        <v>169</v>
      </c>
      <c r="E84" s="1" t="s">
        <v>78</v>
      </c>
      <c r="F84" s="30" t="s">
        <v>212</v>
      </c>
      <c r="G84" s="31" t="s">
        <v>14</v>
      </c>
      <c r="H84" s="31" t="s">
        <v>14</v>
      </c>
      <c r="I84" s="29"/>
      <c r="J84" s="29"/>
      <c r="K84" s="7">
        <v>61371.88</v>
      </c>
      <c r="L84" s="7">
        <v>61371.88</v>
      </c>
      <c r="M84" s="32">
        <v>44197</v>
      </c>
      <c r="N84" s="32">
        <v>44985</v>
      </c>
    </row>
    <row r="85" spans="1:14" x14ac:dyDescent="0.25">
      <c r="A85" s="1" t="s">
        <v>170</v>
      </c>
      <c r="B85" s="4" t="s">
        <v>109</v>
      </c>
      <c r="C85" s="1" t="s">
        <v>301</v>
      </c>
      <c r="D85" s="29" t="s">
        <v>169</v>
      </c>
      <c r="E85" s="1" t="s">
        <v>28</v>
      </c>
      <c r="F85" s="30" t="s">
        <v>213</v>
      </c>
      <c r="G85" s="31" t="s">
        <v>14</v>
      </c>
      <c r="H85" s="31" t="s">
        <v>14</v>
      </c>
      <c r="I85" s="29"/>
      <c r="J85" s="29"/>
      <c r="K85" s="7">
        <v>170</v>
      </c>
      <c r="L85" s="7">
        <v>170</v>
      </c>
      <c r="M85" s="32">
        <v>44217</v>
      </c>
      <c r="N85" s="32">
        <v>44218</v>
      </c>
    </row>
    <row r="86" spans="1:14" x14ac:dyDescent="0.25">
      <c r="A86" s="1" t="s">
        <v>170</v>
      </c>
      <c r="B86" s="15" t="s">
        <v>256</v>
      </c>
      <c r="C86" s="1" t="s">
        <v>266</v>
      </c>
      <c r="D86" s="29" t="s">
        <v>169</v>
      </c>
      <c r="E86" s="1" t="s">
        <v>42</v>
      </c>
      <c r="F86" s="30" t="s">
        <v>214</v>
      </c>
      <c r="G86" s="31" t="s">
        <v>14</v>
      </c>
      <c r="H86" s="31" t="s">
        <v>14</v>
      </c>
      <c r="I86" s="29"/>
      <c r="J86" s="29"/>
      <c r="K86" s="7">
        <v>6.5</v>
      </c>
      <c r="L86" s="7">
        <v>6.5</v>
      </c>
      <c r="M86" s="32">
        <v>44223</v>
      </c>
      <c r="N86" s="32">
        <v>44223</v>
      </c>
    </row>
    <row r="87" spans="1:14" x14ac:dyDescent="0.25">
      <c r="A87" s="1" t="s">
        <v>170</v>
      </c>
      <c r="B87" s="15" t="s">
        <v>256</v>
      </c>
      <c r="C87" s="1" t="s">
        <v>266</v>
      </c>
      <c r="D87" s="29" t="s">
        <v>169</v>
      </c>
      <c r="E87" s="1" t="s">
        <v>42</v>
      </c>
      <c r="F87" s="30" t="s">
        <v>214</v>
      </c>
      <c r="G87" s="31" t="s">
        <v>14</v>
      </c>
      <c r="H87" s="31" t="s">
        <v>14</v>
      </c>
      <c r="I87" s="29"/>
      <c r="J87" s="29"/>
      <c r="K87" s="7">
        <v>6.5</v>
      </c>
      <c r="L87" s="7">
        <v>6.5</v>
      </c>
      <c r="M87" s="32">
        <v>44225</v>
      </c>
      <c r="N87" s="32">
        <v>44225</v>
      </c>
    </row>
    <row r="88" spans="1:14" x14ac:dyDescent="0.25">
      <c r="A88" s="1" t="s">
        <v>170</v>
      </c>
      <c r="B88" s="15" t="s">
        <v>256</v>
      </c>
      <c r="C88" s="1" t="s">
        <v>266</v>
      </c>
      <c r="D88" s="29" t="s">
        <v>169</v>
      </c>
      <c r="E88" s="1" t="s">
        <v>42</v>
      </c>
      <c r="F88" s="30" t="s">
        <v>214</v>
      </c>
      <c r="G88" s="31" t="s">
        <v>14</v>
      </c>
      <c r="H88" s="31" t="s">
        <v>14</v>
      </c>
      <c r="I88" s="29"/>
      <c r="J88" s="29"/>
      <c r="K88" s="7">
        <v>13</v>
      </c>
      <c r="L88" s="7">
        <v>13</v>
      </c>
      <c r="M88" s="32">
        <v>44235</v>
      </c>
      <c r="N88" s="32">
        <v>44235</v>
      </c>
    </row>
    <row r="89" spans="1:14" x14ac:dyDescent="0.25">
      <c r="A89" s="1" t="s">
        <v>170</v>
      </c>
      <c r="B89" s="15" t="s">
        <v>256</v>
      </c>
      <c r="C89" s="1" t="s">
        <v>266</v>
      </c>
      <c r="D89" s="29" t="s">
        <v>169</v>
      </c>
      <c r="E89" s="1" t="s">
        <v>42</v>
      </c>
      <c r="F89" s="30" t="s">
        <v>214</v>
      </c>
      <c r="G89" s="31" t="s">
        <v>14</v>
      </c>
      <c r="H89" s="31" t="s">
        <v>14</v>
      </c>
      <c r="I89" s="29"/>
      <c r="J89" s="29"/>
      <c r="K89" s="7">
        <v>6.5</v>
      </c>
      <c r="L89" s="7">
        <v>6.5</v>
      </c>
      <c r="M89" s="32">
        <v>44238</v>
      </c>
      <c r="N89" s="32">
        <v>44238</v>
      </c>
    </row>
    <row r="90" spans="1:14" x14ac:dyDescent="0.25">
      <c r="A90" s="1" t="s">
        <v>170</v>
      </c>
      <c r="B90" s="15" t="s">
        <v>256</v>
      </c>
      <c r="C90" s="1" t="s">
        <v>266</v>
      </c>
      <c r="D90" s="29" t="s">
        <v>169</v>
      </c>
      <c r="E90" s="1" t="s">
        <v>42</v>
      </c>
      <c r="F90" s="30" t="s">
        <v>214</v>
      </c>
      <c r="G90" s="31" t="s">
        <v>14</v>
      </c>
      <c r="H90" s="31" t="s">
        <v>14</v>
      </c>
      <c r="I90" s="29"/>
      <c r="J90" s="29"/>
      <c r="K90" s="7">
        <v>13</v>
      </c>
      <c r="L90" s="7">
        <v>13</v>
      </c>
      <c r="M90" s="32">
        <v>44243</v>
      </c>
      <c r="N90" s="32">
        <v>44243</v>
      </c>
    </row>
    <row r="91" spans="1:14" x14ac:dyDescent="0.25">
      <c r="A91" s="1" t="s">
        <v>170</v>
      </c>
      <c r="B91" s="15" t="s">
        <v>256</v>
      </c>
      <c r="C91" s="1" t="s">
        <v>266</v>
      </c>
      <c r="D91" s="29" t="s">
        <v>169</v>
      </c>
      <c r="E91" s="1" t="s">
        <v>42</v>
      </c>
      <c r="F91" s="30" t="s">
        <v>214</v>
      </c>
      <c r="G91" s="31" t="s">
        <v>14</v>
      </c>
      <c r="H91" s="31" t="s">
        <v>14</v>
      </c>
      <c r="I91" s="29"/>
      <c r="J91" s="29"/>
      <c r="K91" s="7">
        <f>2*8.55</f>
        <v>17.100000000000001</v>
      </c>
      <c r="L91" s="7">
        <f>2*8.55</f>
        <v>17.100000000000001</v>
      </c>
      <c r="M91" s="32">
        <v>44246</v>
      </c>
      <c r="N91" s="32">
        <v>44246</v>
      </c>
    </row>
    <row r="92" spans="1:14" x14ac:dyDescent="0.25">
      <c r="A92" s="1" t="s">
        <v>170</v>
      </c>
      <c r="B92" s="15" t="s">
        <v>256</v>
      </c>
      <c r="C92" s="1" t="s">
        <v>266</v>
      </c>
      <c r="D92" s="29" t="s">
        <v>169</v>
      </c>
      <c r="E92" s="1" t="s">
        <v>42</v>
      </c>
      <c r="F92" s="30" t="s">
        <v>214</v>
      </c>
      <c r="G92" s="31" t="s">
        <v>14</v>
      </c>
      <c r="H92" s="31" t="s">
        <v>14</v>
      </c>
      <c r="I92" s="29"/>
      <c r="J92" s="29"/>
      <c r="K92" s="7">
        <v>55.66</v>
      </c>
      <c r="L92" s="7">
        <v>55.66</v>
      </c>
      <c r="M92" s="32">
        <v>44252</v>
      </c>
      <c r="N92" s="32">
        <v>44252</v>
      </c>
    </row>
    <row r="93" spans="1:14" x14ac:dyDescent="0.25">
      <c r="A93" s="1" t="s">
        <v>170</v>
      </c>
      <c r="B93" s="15" t="s">
        <v>256</v>
      </c>
      <c r="C93" s="1" t="s">
        <v>266</v>
      </c>
      <c r="D93" s="29" t="s">
        <v>169</v>
      </c>
      <c r="E93" s="1" t="s">
        <v>42</v>
      </c>
      <c r="F93" s="30" t="s">
        <v>214</v>
      </c>
      <c r="G93" s="31" t="s">
        <v>14</v>
      </c>
      <c r="H93" s="31" t="s">
        <v>14</v>
      </c>
      <c r="I93" s="29"/>
      <c r="J93" s="29"/>
      <c r="K93" s="7">
        <v>32.200000000000003</v>
      </c>
      <c r="L93" s="7">
        <v>32.200000000000003</v>
      </c>
      <c r="M93" s="32">
        <v>44279</v>
      </c>
      <c r="N93" s="32">
        <v>44279</v>
      </c>
    </row>
    <row r="94" spans="1:14" x14ac:dyDescent="0.25">
      <c r="A94" s="1" t="s">
        <v>170</v>
      </c>
      <c r="B94" s="15" t="s">
        <v>256</v>
      </c>
      <c r="C94" s="1" t="s">
        <v>266</v>
      </c>
      <c r="D94" s="29" t="s">
        <v>169</v>
      </c>
      <c r="E94" s="1" t="s">
        <v>42</v>
      </c>
      <c r="F94" s="30" t="s">
        <v>214</v>
      </c>
      <c r="G94" s="31" t="s">
        <v>14</v>
      </c>
      <c r="H94" s="31" t="s">
        <v>14</v>
      </c>
      <c r="I94" s="29"/>
      <c r="J94" s="29"/>
      <c r="K94" s="7">
        <v>6.5</v>
      </c>
      <c r="L94" s="7">
        <v>6.5</v>
      </c>
      <c r="M94" s="32">
        <v>44326</v>
      </c>
      <c r="N94" s="32">
        <v>44326</v>
      </c>
    </row>
    <row r="95" spans="1:14" x14ac:dyDescent="0.25">
      <c r="A95" s="1" t="s">
        <v>170</v>
      </c>
      <c r="B95" s="15" t="s">
        <v>256</v>
      </c>
      <c r="C95" s="1" t="s">
        <v>266</v>
      </c>
      <c r="D95" s="29" t="s">
        <v>169</v>
      </c>
      <c r="E95" s="1" t="s">
        <v>42</v>
      </c>
      <c r="F95" s="30" t="s">
        <v>214</v>
      </c>
      <c r="G95" s="31" t="s">
        <v>14</v>
      </c>
      <c r="H95" s="31" t="s">
        <v>14</v>
      </c>
      <c r="I95" s="29"/>
      <c r="J95" s="29"/>
      <c r="K95" s="7">
        <v>16.55</v>
      </c>
      <c r="L95" s="7">
        <v>16.55</v>
      </c>
      <c r="M95" s="32">
        <v>44347</v>
      </c>
      <c r="N95" s="32">
        <v>44347</v>
      </c>
    </row>
    <row r="96" spans="1:14" x14ac:dyDescent="0.25">
      <c r="A96" s="1" t="s">
        <v>170</v>
      </c>
      <c r="B96" s="15" t="s">
        <v>256</v>
      </c>
      <c r="C96" s="1" t="s">
        <v>266</v>
      </c>
      <c r="D96" s="29" t="s">
        <v>169</v>
      </c>
      <c r="E96" s="1" t="s">
        <v>42</v>
      </c>
      <c r="F96" s="30" t="s">
        <v>214</v>
      </c>
      <c r="G96" s="31" t="s">
        <v>14</v>
      </c>
      <c r="H96" s="31" t="s">
        <v>14</v>
      </c>
      <c r="I96" s="29"/>
      <c r="J96" s="29"/>
      <c r="K96" s="7">
        <v>300</v>
      </c>
      <c r="L96" s="7">
        <v>6.5</v>
      </c>
      <c r="M96" s="32">
        <v>44398</v>
      </c>
      <c r="N96" s="32">
        <v>44398</v>
      </c>
    </row>
    <row r="97" spans="1:14" x14ac:dyDescent="0.25">
      <c r="A97" s="1" t="s">
        <v>170</v>
      </c>
      <c r="B97" s="15" t="s">
        <v>256</v>
      </c>
      <c r="C97" s="1" t="s">
        <v>266</v>
      </c>
      <c r="D97" s="29" t="s">
        <v>169</v>
      </c>
      <c r="E97" s="1" t="s">
        <v>42</v>
      </c>
      <c r="F97" s="30" t="s">
        <v>214</v>
      </c>
      <c r="G97" s="31" t="s">
        <v>14</v>
      </c>
      <c r="H97" s="31" t="s">
        <v>14</v>
      </c>
      <c r="I97" s="29"/>
      <c r="J97" s="29"/>
      <c r="K97" s="7">
        <v>13</v>
      </c>
      <c r="L97" s="7">
        <f>3.7+3.7+4.4</f>
        <v>11.8</v>
      </c>
      <c r="M97" s="32">
        <v>44400</v>
      </c>
      <c r="N97" s="32">
        <v>44400</v>
      </c>
    </row>
    <row r="98" spans="1:14" x14ac:dyDescent="0.25">
      <c r="A98" s="1" t="s">
        <v>170</v>
      </c>
      <c r="B98" s="15" t="s">
        <v>256</v>
      </c>
      <c r="C98" s="1" t="s">
        <v>266</v>
      </c>
      <c r="D98" s="29" t="s">
        <v>169</v>
      </c>
      <c r="E98" s="1" t="s">
        <v>42</v>
      </c>
      <c r="F98" s="30" t="s">
        <v>214</v>
      </c>
      <c r="G98" s="31" t="s">
        <v>14</v>
      </c>
      <c r="H98" s="31" t="s">
        <v>14</v>
      </c>
      <c r="I98" s="29"/>
      <c r="J98" s="29"/>
      <c r="K98" s="7">
        <v>6.5</v>
      </c>
      <c r="L98" s="7">
        <v>13</v>
      </c>
      <c r="M98" s="32">
        <v>44418</v>
      </c>
      <c r="N98" s="32">
        <v>44418</v>
      </c>
    </row>
    <row r="99" spans="1:14" x14ac:dyDescent="0.25">
      <c r="A99" s="1" t="s">
        <v>170</v>
      </c>
      <c r="B99" s="15" t="s">
        <v>256</v>
      </c>
      <c r="C99" s="1" t="s">
        <v>266</v>
      </c>
      <c r="D99" s="29" t="s">
        <v>169</v>
      </c>
      <c r="E99" s="1" t="s">
        <v>42</v>
      </c>
      <c r="F99" s="30" t="s">
        <v>214</v>
      </c>
      <c r="G99" s="31" t="s">
        <v>14</v>
      </c>
      <c r="H99" s="31" t="s">
        <v>14</v>
      </c>
      <c r="I99" s="29"/>
      <c r="J99" s="29"/>
      <c r="K99" s="7">
        <v>12.15</v>
      </c>
      <c r="L99" s="7">
        <v>6.5</v>
      </c>
      <c r="M99" s="32">
        <v>44427</v>
      </c>
      <c r="N99" s="32">
        <v>44427</v>
      </c>
    </row>
    <row r="100" spans="1:14" x14ac:dyDescent="0.25">
      <c r="A100" s="1" t="s">
        <v>170</v>
      </c>
      <c r="B100" s="15" t="s">
        <v>256</v>
      </c>
      <c r="C100" s="1" t="s">
        <v>266</v>
      </c>
      <c r="D100" s="29" t="s">
        <v>169</v>
      </c>
      <c r="E100" s="1" t="s">
        <v>42</v>
      </c>
      <c r="F100" s="30" t="s">
        <v>214</v>
      </c>
      <c r="G100" s="31" t="s">
        <v>14</v>
      </c>
      <c r="H100" s="31" t="s">
        <v>14</v>
      </c>
      <c r="I100" s="29"/>
      <c r="J100" s="29"/>
      <c r="K100" s="7">
        <v>6.5</v>
      </c>
      <c r="L100" s="7">
        <v>12.15</v>
      </c>
      <c r="M100" s="32">
        <v>44477</v>
      </c>
      <c r="N100" s="32">
        <v>44477</v>
      </c>
    </row>
    <row r="101" spans="1:14" x14ac:dyDescent="0.25">
      <c r="A101" s="1" t="s">
        <v>170</v>
      </c>
      <c r="B101" s="15" t="s">
        <v>256</v>
      </c>
      <c r="C101" s="1" t="s">
        <v>266</v>
      </c>
      <c r="D101" s="29" t="s">
        <v>169</v>
      </c>
      <c r="E101" s="1" t="s">
        <v>42</v>
      </c>
      <c r="F101" s="30" t="s">
        <v>214</v>
      </c>
      <c r="G101" s="31" t="s">
        <v>14</v>
      </c>
      <c r="H101" s="31" t="s">
        <v>14</v>
      </c>
      <c r="I101" s="29"/>
      <c r="J101" s="29"/>
      <c r="K101" s="7">
        <v>6.5</v>
      </c>
      <c r="L101" s="7">
        <v>6.5</v>
      </c>
      <c r="M101" s="32">
        <v>44494</v>
      </c>
      <c r="N101" s="32">
        <v>44494</v>
      </c>
    </row>
    <row r="102" spans="1:14" x14ac:dyDescent="0.25">
      <c r="A102" s="1" t="s">
        <v>170</v>
      </c>
      <c r="B102" s="15" t="s">
        <v>256</v>
      </c>
      <c r="C102" s="1" t="s">
        <v>267</v>
      </c>
      <c r="D102" s="29" t="s">
        <v>169</v>
      </c>
      <c r="E102" s="1" t="s">
        <v>46</v>
      </c>
      <c r="F102" s="30" t="s">
        <v>215</v>
      </c>
      <c r="G102" s="31" t="s">
        <v>14</v>
      </c>
      <c r="H102" s="31" t="s">
        <v>14</v>
      </c>
      <c r="I102" s="29"/>
      <c r="J102" s="29"/>
      <c r="K102" s="7">
        <v>160</v>
      </c>
      <c r="L102" s="7">
        <v>160</v>
      </c>
      <c r="M102" s="32">
        <v>44235</v>
      </c>
      <c r="N102" s="32">
        <v>44235</v>
      </c>
    </row>
    <row r="103" spans="1:14" x14ac:dyDescent="0.25">
      <c r="A103" s="1" t="s">
        <v>170</v>
      </c>
      <c r="B103" s="15" t="s">
        <v>256</v>
      </c>
      <c r="C103" s="1" t="s">
        <v>267</v>
      </c>
      <c r="D103" s="29" t="s">
        <v>169</v>
      </c>
      <c r="E103" s="1" t="s">
        <v>46</v>
      </c>
      <c r="F103" s="30" t="s">
        <v>215</v>
      </c>
      <c r="G103" s="31" t="s">
        <v>14</v>
      </c>
      <c r="H103" s="31" t="s">
        <v>14</v>
      </c>
      <c r="I103" s="29"/>
      <c r="J103" s="29"/>
      <c r="K103" s="7">
        <v>160</v>
      </c>
      <c r="L103" s="7">
        <v>160</v>
      </c>
      <c r="M103" s="32">
        <v>44267</v>
      </c>
      <c r="N103" s="32">
        <v>44267</v>
      </c>
    </row>
    <row r="104" spans="1:14" x14ac:dyDescent="0.25">
      <c r="A104" s="1" t="s">
        <v>170</v>
      </c>
      <c r="B104" s="15" t="s">
        <v>256</v>
      </c>
      <c r="C104" s="1" t="s">
        <v>267</v>
      </c>
      <c r="D104" s="29" t="s">
        <v>169</v>
      </c>
      <c r="E104" s="1" t="s">
        <v>46</v>
      </c>
      <c r="F104" s="30" t="s">
        <v>215</v>
      </c>
      <c r="G104" s="31" t="s">
        <v>14</v>
      </c>
      <c r="H104" s="31" t="s">
        <v>14</v>
      </c>
      <c r="I104" s="29"/>
      <c r="J104" s="29"/>
      <c r="K104" s="7">
        <v>80</v>
      </c>
      <c r="L104" s="7">
        <v>80</v>
      </c>
      <c r="M104" s="32">
        <v>44362</v>
      </c>
      <c r="N104" s="32">
        <v>44362</v>
      </c>
    </row>
    <row r="105" spans="1:14" x14ac:dyDescent="0.25">
      <c r="A105" s="1" t="s">
        <v>170</v>
      </c>
      <c r="B105" s="15" t="s">
        <v>256</v>
      </c>
      <c r="C105" s="1" t="s">
        <v>283</v>
      </c>
      <c r="D105" s="29" t="s">
        <v>169</v>
      </c>
      <c r="E105" s="13" t="s">
        <v>57</v>
      </c>
      <c r="F105" s="30" t="s">
        <v>235</v>
      </c>
      <c r="G105" s="31" t="s">
        <v>14</v>
      </c>
      <c r="H105" s="31" t="s">
        <v>14</v>
      </c>
      <c r="I105" s="29"/>
      <c r="J105" s="29"/>
      <c r="K105" s="7">
        <v>27</v>
      </c>
      <c r="L105" s="7">
        <v>27</v>
      </c>
      <c r="M105" s="32">
        <v>44263</v>
      </c>
      <c r="N105" s="32">
        <v>44263</v>
      </c>
    </row>
    <row r="106" spans="1:14" x14ac:dyDescent="0.25">
      <c r="A106" s="1" t="s">
        <v>170</v>
      </c>
      <c r="B106" s="15" t="s">
        <v>256</v>
      </c>
      <c r="C106" s="1" t="s">
        <v>267</v>
      </c>
      <c r="D106" s="29" t="s">
        <v>169</v>
      </c>
      <c r="E106" s="13" t="s">
        <v>56</v>
      </c>
      <c r="F106" s="30" t="s">
        <v>258</v>
      </c>
      <c r="G106" s="31" t="s">
        <v>14</v>
      </c>
      <c r="H106" s="31" t="s">
        <v>14</v>
      </c>
      <c r="I106" s="29"/>
      <c r="J106" s="29"/>
      <c r="K106" s="7">
        <f>3*16</f>
        <v>48</v>
      </c>
      <c r="L106" s="7">
        <f>16*6</f>
        <v>96</v>
      </c>
      <c r="M106" s="32">
        <v>44259</v>
      </c>
      <c r="N106" s="32">
        <v>44259</v>
      </c>
    </row>
    <row r="107" spans="1:14" x14ac:dyDescent="0.25">
      <c r="A107" s="1" t="s">
        <v>170</v>
      </c>
      <c r="B107" s="15" t="s">
        <v>256</v>
      </c>
      <c r="C107" s="1" t="s">
        <v>267</v>
      </c>
      <c r="D107" s="29" t="s">
        <v>169</v>
      </c>
      <c r="E107" s="13" t="s">
        <v>56</v>
      </c>
      <c r="F107" s="30" t="s">
        <v>258</v>
      </c>
      <c r="G107" s="31" t="s">
        <v>14</v>
      </c>
      <c r="H107" s="31" t="s">
        <v>14</v>
      </c>
      <c r="I107" s="29"/>
      <c r="J107" s="29"/>
      <c r="K107" s="7">
        <v>480</v>
      </c>
      <c r="L107" s="7">
        <f>3*16</f>
        <v>48</v>
      </c>
      <c r="M107" s="32">
        <v>44517</v>
      </c>
      <c r="N107" s="32">
        <v>44517</v>
      </c>
    </row>
    <row r="108" spans="1:14" x14ac:dyDescent="0.25">
      <c r="A108" s="1" t="s">
        <v>170</v>
      </c>
      <c r="B108" s="3" t="s">
        <v>160</v>
      </c>
      <c r="C108" s="1" t="s">
        <v>314</v>
      </c>
      <c r="D108" s="29" t="s">
        <v>169</v>
      </c>
      <c r="E108" s="1" t="s">
        <v>92</v>
      </c>
      <c r="F108" s="30" t="s">
        <v>216</v>
      </c>
      <c r="G108" s="31" t="s">
        <v>14</v>
      </c>
      <c r="H108" s="31" t="s">
        <v>14</v>
      </c>
      <c r="I108" s="29"/>
      <c r="J108" s="29"/>
      <c r="K108" s="7">
        <f>10560*1.04</f>
        <v>10982.4</v>
      </c>
      <c r="L108" s="7">
        <f>1830</f>
        <v>1830</v>
      </c>
      <c r="M108" s="32">
        <v>44501</v>
      </c>
      <c r="N108" s="32">
        <v>44681</v>
      </c>
    </row>
    <row r="109" spans="1:14" ht="45" x14ac:dyDescent="0.25">
      <c r="A109" s="10" t="s">
        <v>170</v>
      </c>
      <c r="B109" s="6" t="s">
        <v>137</v>
      </c>
      <c r="C109" s="10" t="s">
        <v>291</v>
      </c>
      <c r="D109" s="35" t="s">
        <v>169</v>
      </c>
      <c r="E109" s="10" t="s">
        <v>325</v>
      </c>
      <c r="F109" s="26" t="s">
        <v>326</v>
      </c>
      <c r="G109" s="36" t="s">
        <v>317</v>
      </c>
      <c r="H109" s="36" t="s">
        <v>317</v>
      </c>
      <c r="I109" s="35"/>
      <c r="J109" s="35"/>
      <c r="K109" s="11">
        <v>30000</v>
      </c>
      <c r="L109" s="14">
        <f>550</f>
        <v>550</v>
      </c>
      <c r="M109" s="38">
        <v>44367</v>
      </c>
      <c r="N109" s="38">
        <v>45291</v>
      </c>
    </row>
    <row r="110" spans="1:14" ht="60" x14ac:dyDescent="0.25">
      <c r="A110" s="1" t="s">
        <v>170</v>
      </c>
      <c r="B110" s="4" t="s">
        <v>130</v>
      </c>
      <c r="C110" s="1" t="s">
        <v>307</v>
      </c>
      <c r="D110" s="29" t="s">
        <v>169</v>
      </c>
      <c r="E110" s="1" t="s">
        <v>323</v>
      </c>
      <c r="F110" s="30" t="s">
        <v>324</v>
      </c>
      <c r="G110" s="31" t="s">
        <v>322</v>
      </c>
      <c r="H110" s="31" t="s">
        <v>321</v>
      </c>
      <c r="I110" s="29"/>
      <c r="J110" s="29"/>
      <c r="K110" s="42">
        <v>28260</v>
      </c>
      <c r="L110" s="42">
        <f>2356.5+2356.5</f>
        <v>4713</v>
      </c>
      <c r="M110" s="32">
        <v>44378</v>
      </c>
      <c r="N110" s="32">
        <v>45473</v>
      </c>
    </row>
    <row r="111" spans="1:14" x14ac:dyDescent="0.25">
      <c r="A111" s="1" t="s">
        <v>170</v>
      </c>
      <c r="B111" s="4" t="s">
        <v>131</v>
      </c>
      <c r="C111" s="1" t="s">
        <v>305</v>
      </c>
      <c r="D111" s="29" t="s">
        <v>169</v>
      </c>
      <c r="E111" s="1" t="s">
        <v>67</v>
      </c>
      <c r="F111" s="30" t="s">
        <v>217</v>
      </c>
      <c r="G111" s="31" t="s">
        <v>14</v>
      </c>
      <c r="H111" s="31" t="s">
        <v>14</v>
      </c>
      <c r="I111" s="29"/>
      <c r="J111" s="29"/>
      <c r="K111" s="7">
        <v>800</v>
      </c>
      <c r="L111" s="7">
        <v>800</v>
      </c>
      <c r="M111" s="32">
        <v>44300</v>
      </c>
      <c r="N111" s="32">
        <v>44300</v>
      </c>
    </row>
    <row r="112" spans="1:14" x14ac:dyDescent="0.25">
      <c r="A112" s="1" t="s">
        <v>170</v>
      </c>
      <c r="B112" s="4" t="s">
        <v>113</v>
      </c>
      <c r="C112" s="1" t="s">
        <v>278</v>
      </c>
      <c r="D112" s="29" t="s">
        <v>169</v>
      </c>
      <c r="E112" s="1" t="s">
        <v>32</v>
      </c>
      <c r="F112" s="30" t="s">
        <v>218</v>
      </c>
      <c r="G112" s="31" t="s">
        <v>14</v>
      </c>
      <c r="H112" s="31" t="s">
        <v>14</v>
      </c>
      <c r="I112" s="29"/>
      <c r="J112" s="29"/>
      <c r="K112" s="7">
        <v>1050</v>
      </c>
      <c r="L112" s="7">
        <v>1050</v>
      </c>
      <c r="M112" s="32">
        <v>44219</v>
      </c>
      <c r="N112" s="32">
        <v>44219</v>
      </c>
    </row>
    <row r="113" spans="1:39" x14ac:dyDescent="0.25">
      <c r="A113" s="1" t="s">
        <v>170</v>
      </c>
      <c r="B113" s="4">
        <v>8789224916</v>
      </c>
      <c r="C113" s="1" t="s">
        <v>290</v>
      </c>
      <c r="D113" s="29" t="s">
        <v>169</v>
      </c>
      <c r="E113" s="1" t="s">
        <v>83</v>
      </c>
      <c r="F113" s="30" t="s">
        <v>219</v>
      </c>
      <c r="G113" s="31" t="s">
        <v>14</v>
      </c>
      <c r="H113" s="31" t="s">
        <v>14</v>
      </c>
      <c r="I113" s="29"/>
      <c r="J113" s="29"/>
      <c r="K113" s="7">
        <v>55000</v>
      </c>
      <c r="L113" s="7">
        <f>4000+8000+8000+8000+8000</f>
        <v>36000</v>
      </c>
      <c r="M113" s="32">
        <v>44361</v>
      </c>
      <c r="N113" s="32">
        <v>44561</v>
      </c>
    </row>
    <row r="114" spans="1:39" x14ac:dyDescent="0.25">
      <c r="A114" s="1" t="s">
        <v>170</v>
      </c>
      <c r="B114" s="4" t="s">
        <v>145</v>
      </c>
      <c r="C114" s="1" t="s">
        <v>27</v>
      </c>
      <c r="D114" s="29" t="s">
        <v>169</v>
      </c>
      <c r="E114" s="1" t="s">
        <v>83</v>
      </c>
      <c r="F114" s="30" t="s">
        <v>219</v>
      </c>
      <c r="G114" s="31" t="s">
        <v>14</v>
      </c>
      <c r="H114" s="31" t="s">
        <v>14</v>
      </c>
      <c r="I114" s="29"/>
      <c r="J114" s="29"/>
      <c r="K114" s="7">
        <v>36000</v>
      </c>
      <c r="L114" s="7">
        <f>2650+5300+5300+5300+5300</f>
        <v>23850</v>
      </c>
      <c r="M114" s="32">
        <v>44361</v>
      </c>
      <c r="N114" s="32">
        <v>44561</v>
      </c>
    </row>
    <row r="115" spans="1:39" x14ac:dyDescent="0.25">
      <c r="A115" s="1" t="s">
        <v>170</v>
      </c>
      <c r="B115" s="6" t="s">
        <v>167</v>
      </c>
      <c r="C115" s="1" t="s">
        <v>290</v>
      </c>
      <c r="D115" s="29" t="s">
        <v>169</v>
      </c>
      <c r="E115" s="1" t="s">
        <v>83</v>
      </c>
      <c r="F115" s="30" t="s">
        <v>219</v>
      </c>
      <c r="G115" s="31" t="s">
        <v>14</v>
      </c>
      <c r="H115" s="31" t="s">
        <v>14</v>
      </c>
      <c r="I115" s="29"/>
      <c r="J115" s="29"/>
      <c r="K115" s="7">
        <v>24000</v>
      </c>
      <c r="L115" s="7">
        <v>0</v>
      </c>
      <c r="M115" s="32">
        <v>44564</v>
      </c>
      <c r="N115" s="32">
        <v>44742</v>
      </c>
    </row>
    <row r="116" spans="1:39" x14ac:dyDescent="0.25">
      <c r="A116" s="1" t="s">
        <v>170</v>
      </c>
      <c r="B116" s="4" t="s">
        <v>168</v>
      </c>
      <c r="C116" s="1" t="s">
        <v>27</v>
      </c>
      <c r="D116" s="29" t="s">
        <v>169</v>
      </c>
      <c r="E116" s="1" t="s">
        <v>83</v>
      </c>
      <c r="F116" s="30" t="s">
        <v>219</v>
      </c>
      <c r="G116" s="31" t="s">
        <v>14</v>
      </c>
      <c r="H116" s="31" t="s">
        <v>14</v>
      </c>
      <c r="I116" s="29"/>
      <c r="J116" s="29"/>
      <c r="K116" s="7">
        <v>15900</v>
      </c>
      <c r="L116" s="7">
        <v>0</v>
      </c>
      <c r="M116" s="32">
        <v>44564</v>
      </c>
      <c r="N116" s="32">
        <v>44651</v>
      </c>
    </row>
    <row r="117" spans="1:39" x14ac:dyDescent="0.25">
      <c r="A117" s="1" t="s">
        <v>170</v>
      </c>
      <c r="B117" s="15" t="s">
        <v>256</v>
      </c>
      <c r="C117" s="1" t="s">
        <v>262</v>
      </c>
      <c r="D117" s="29" t="s">
        <v>169</v>
      </c>
      <c r="E117" s="13" t="s">
        <v>36</v>
      </c>
      <c r="F117" s="30" t="s">
        <v>259</v>
      </c>
      <c r="G117" s="31" t="s">
        <v>14</v>
      </c>
      <c r="H117" s="31" t="s">
        <v>14</v>
      </c>
      <c r="I117" s="29"/>
      <c r="J117" s="29"/>
      <c r="K117" s="7">
        <v>6.9</v>
      </c>
      <c r="L117" s="7">
        <v>6.9</v>
      </c>
      <c r="M117" s="32">
        <v>44218</v>
      </c>
      <c r="N117" s="32">
        <v>44218</v>
      </c>
    </row>
    <row r="118" spans="1:39" x14ac:dyDescent="0.25">
      <c r="A118" s="1" t="s">
        <v>170</v>
      </c>
      <c r="B118" s="4" t="s">
        <v>127</v>
      </c>
      <c r="C118" s="1" t="s">
        <v>271</v>
      </c>
      <c r="D118" s="29" t="s">
        <v>169</v>
      </c>
      <c r="E118" s="1" t="s">
        <v>60</v>
      </c>
      <c r="F118" s="30" t="s">
        <v>220</v>
      </c>
      <c r="G118" s="31" t="s">
        <v>14</v>
      </c>
      <c r="H118" s="31" t="s">
        <v>14</v>
      </c>
      <c r="I118" s="29"/>
      <c r="J118" s="29"/>
      <c r="K118" s="7">
        <v>400</v>
      </c>
      <c r="L118" s="7">
        <v>400</v>
      </c>
      <c r="M118" s="32">
        <v>44266</v>
      </c>
      <c r="N118" s="32">
        <v>44266</v>
      </c>
    </row>
    <row r="119" spans="1:39" s="20" customFormat="1" x14ac:dyDescent="0.25">
      <c r="A119" s="1" t="s">
        <v>170</v>
      </c>
      <c r="B119" s="4" t="s">
        <v>154</v>
      </c>
      <c r="C119" s="1" t="s">
        <v>308</v>
      </c>
      <c r="D119" s="29" t="s">
        <v>169</v>
      </c>
      <c r="E119" s="1" t="s">
        <v>88</v>
      </c>
      <c r="F119" s="30" t="s">
        <v>220</v>
      </c>
      <c r="G119" s="31" t="s">
        <v>14</v>
      </c>
      <c r="H119" s="31" t="s">
        <v>14</v>
      </c>
      <c r="I119" s="29"/>
      <c r="J119" s="29"/>
      <c r="K119" s="7">
        <v>3800</v>
      </c>
      <c r="L119" s="7">
        <v>0</v>
      </c>
      <c r="M119" s="32">
        <v>44461</v>
      </c>
      <c r="N119" s="32">
        <v>44505</v>
      </c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</row>
    <row r="120" spans="1:39" ht="45" x14ac:dyDescent="0.25">
      <c r="A120" s="10" t="s">
        <v>170</v>
      </c>
      <c r="B120" s="6" t="s">
        <v>142</v>
      </c>
      <c r="C120" s="10" t="s">
        <v>299</v>
      </c>
      <c r="D120" s="35" t="s">
        <v>169</v>
      </c>
      <c r="E120" s="12" t="s">
        <v>318</v>
      </c>
      <c r="F120" s="30" t="s">
        <v>319</v>
      </c>
      <c r="G120" s="36" t="s">
        <v>320</v>
      </c>
      <c r="H120" s="36" t="s">
        <v>317</v>
      </c>
      <c r="I120" s="35"/>
      <c r="J120" s="35"/>
      <c r="K120" s="41">
        <v>60000</v>
      </c>
      <c r="L120" s="41">
        <v>0</v>
      </c>
      <c r="M120" s="37">
        <v>44562</v>
      </c>
      <c r="N120" s="37">
        <v>45291</v>
      </c>
    </row>
    <row r="121" spans="1:39" x14ac:dyDescent="0.25">
      <c r="A121" s="1" t="s">
        <v>170</v>
      </c>
      <c r="B121" s="4" t="s">
        <v>121</v>
      </c>
      <c r="C121" s="1" t="s">
        <v>269</v>
      </c>
      <c r="D121" s="29" t="s">
        <v>169</v>
      </c>
      <c r="E121" s="1" t="s">
        <v>44</v>
      </c>
      <c r="F121" s="30" t="s">
        <v>221</v>
      </c>
      <c r="G121" s="31" t="s">
        <v>14</v>
      </c>
      <c r="H121" s="31" t="s">
        <v>14</v>
      </c>
      <c r="I121" s="29"/>
      <c r="J121" s="29"/>
      <c r="K121" s="7">
        <v>1396</v>
      </c>
      <c r="L121" s="7">
        <v>1396</v>
      </c>
      <c r="M121" s="32">
        <v>44229</v>
      </c>
      <c r="N121" s="32">
        <v>44229</v>
      </c>
    </row>
    <row r="122" spans="1:39" x14ac:dyDescent="0.25">
      <c r="A122" s="1" t="s">
        <v>170</v>
      </c>
      <c r="B122" s="4" t="s">
        <v>118</v>
      </c>
      <c r="C122" s="1" t="s">
        <v>20</v>
      </c>
      <c r="D122" s="29" t="s">
        <v>169</v>
      </c>
      <c r="E122" s="1" t="s">
        <v>39</v>
      </c>
      <c r="F122" s="30" t="s">
        <v>222</v>
      </c>
      <c r="G122" s="31" t="s">
        <v>14</v>
      </c>
      <c r="H122" s="31" t="s">
        <v>14</v>
      </c>
      <c r="I122" s="29"/>
      <c r="J122" s="29"/>
      <c r="K122" s="7">
        <v>34535.14</v>
      </c>
      <c r="L122" s="7">
        <f>12474.76+3132+1049.94+1187.4+1187.4</f>
        <v>19031.500000000004</v>
      </c>
      <c r="M122" s="32">
        <v>44228</v>
      </c>
      <c r="N122" s="32">
        <v>44985</v>
      </c>
    </row>
    <row r="123" spans="1:39" x14ac:dyDescent="0.25">
      <c r="A123" s="1" t="s">
        <v>170</v>
      </c>
      <c r="B123" s="5" t="s">
        <v>174</v>
      </c>
      <c r="C123" s="1" t="s">
        <v>270</v>
      </c>
      <c r="D123" s="29" t="s">
        <v>169</v>
      </c>
      <c r="E123" s="1" t="s">
        <v>173</v>
      </c>
      <c r="F123" s="30">
        <v>12136821001</v>
      </c>
      <c r="G123" s="31" t="s">
        <v>14</v>
      </c>
      <c r="H123" s="31" t="s">
        <v>14</v>
      </c>
      <c r="I123" s="29"/>
      <c r="J123" s="29"/>
      <c r="K123" s="7">
        <v>4000</v>
      </c>
      <c r="L123" s="9">
        <v>0</v>
      </c>
      <c r="M123" s="32">
        <v>44562</v>
      </c>
      <c r="N123" s="32">
        <v>44592</v>
      </c>
    </row>
    <row r="124" spans="1:39" x14ac:dyDescent="0.25">
      <c r="A124" s="1" t="s">
        <v>170</v>
      </c>
      <c r="B124" s="4" t="s">
        <v>128</v>
      </c>
      <c r="C124" s="1" t="s">
        <v>302</v>
      </c>
      <c r="D124" s="29" t="s">
        <v>169</v>
      </c>
      <c r="E124" s="1" t="s">
        <v>65</v>
      </c>
      <c r="F124" s="30" t="s">
        <v>223</v>
      </c>
      <c r="G124" s="31" t="s">
        <v>14</v>
      </c>
      <c r="H124" s="31" t="s">
        <v>14</v>
      </c>
      <c r="I124" s="29"/>
      <c r="J124" s="29"/>
      <c r="K124" s="7">
        <v>4056</v>
      </c>
      <c r="L124" s="7">
        <f>1950</f>
        <v>1950</v>
      </c>
      <c r="M124" s="32">
        <v>44293</v>
      </c>
      <c r="N124" s="32">
        <v>44657</v>
      </c>
    </row>
    <row r="125" spans="1:39" s="20" customFormat="1" x14ac:dyDescent="0.25">
      <c r="A125" s="1" t="s">
        <v>170</v>
      </c>
      <c r="B125" s="3" t="s">
        <v>161</v>
      </c>
      <c r="C125" s="1" t="s">
        <v>302</v>
      </c>
      <c r="D125" s="29" t="s">
        <v>169</v>
      </c>
      <c r="E125" s="1" t="s">
        <v>65</v>
      </c>
      <c r="F125" s="30" t="s">
        <v>223</v>
      </c>
      <c r="G125" s="31" t="s">
        <v>14</v>
      </c>
      <c r="H125" s="31" t="s">
        <v>14</v>
      </c>
      <c r="I125" s="29"/>
      <c r="J125" s="29"/>
      <c r="K125" s="7">
        <v>2870.4</v>
      </c>
      <c r="L125" s="7">
        <v>0</v>
      </c>
      <c r="M125" s="32">
        <v>44498</v>
      </c>
      <c r="N125" s="32">
        <v>44862</v>
      </c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</row>
    <row r="126" spans="1:39" x14ac:dyDescent="0.25">
      <c r="A126" s="1" t="s">
        <v>170</v>
      </c>
      <c r="B126" s="15" t="s">
        <v>256</v>
      </c>
      <c r="C126" s="1" t="s">
        <v>286</v>
      </c>
      <c r="D126" s="29" t="s">
        <v>169</v>
      </c>
      <c r="E126" s="1" t="s">
        <v>61</v>
      </c>
      <c r="F126" s="30" t="s">
        <v>224</v>
      </c>
      <c r="G126" s="31" t="s">
        <v>14</v>
      </c>
      <c r="H126" s="31" t="s">
        <v>14</v>
      </c>
      <c r="I126" s="29"/>
      <c r="J126" s="29"/>
      <c r="K126" s="7">
        <v>120</v>
      </c>
      <c r="L126" s="7">
        <v>120</v>
      </c>
      <c r="M126" s="32">
        <v>44273</v>
      </c>
      <c r="N126" s="32">
        <v>44273</v>
      </c>
    </row>
    <row r="127" spans="1:39" s="17" customFormat="1" x14ac:dyDescent="0.25">
      <c r="A127" s="1" t="s">
        <v>170</v>
      </c>
      <c r="B127" s="15" t="s">
        <v>256</v>
      </c>
      <c r="C127" s="1" t="s">
        <v>264</v>
      </c>
      <c r="D127" s="29" t="s">
        <v>169</v>
      </c>
      <c r="E127" s="1" t="s">
        <v>61</v>
      </c>
      <c r="F127" s="30" t="s">
        <v>224</v>
      </c>
      <c r="G127" s="31" t="s">
        <v>14</v>
      </c>
      <c r="H127" s="31" t="s">
        <v>14</v>
      </c>
      <c r="I127" s="29"/>
      <c r="J127" s="29"/>
      <c r="K127" s="7">
        <v>300</v>
      </c>
      <c r="L127" s="7">
        <v>300</v>
      </c>
      <c r="M127" s="32">
        <v>44504</v>
      </c>
      <c r="N127" s="32">
        <v>44504</v>
      </c>
    </row>
    <row r="128" spans="1:39" x14ac:dyDescent="0.25">
      <c r="A128" s="1" t="s">
        <v>170</v>
      </c>
      <c r="B128" s="4" t="s">
        <v>125</v>
      </c>
      <c r="C128" s="1" t="s">
        <v>304</v>
      </c>
      <c r="D128" s="29" t="s">
        <v>169</v>
      </c>
      <c r="E128" s="13" t="s">
        <v>54</v>
      </c>
      <c r="F128" s="30" t="s">
        <v>234</v>
      </c>
      <c r="G128" s="31" t="s">
        <v>14</v>
      </c>
      <c r="H128" s="31" t="s">
        <v>14</v>
      </c>
      <c r="I128" s="29"/>
      <c r="J128" s="29"/>
      <c r="K128" s="7">
        <v>12843</v>
      </c>
      <c r="L128" s="7">
        <v>2792</v>
      </c>
      <c r="M128" s="32">
        <v>44256</v>
      </c>
      <c r="N128" s="32">
        <v>45291</v>
      </c>
    </row>
    <row r="129" spans="1:14" x14ac:dyDescent="0.25">
      <c r="A129" s="1" t="s">
        <v>170</v>
      </c>
      <c r="B129" s="15" t="s">
        <v>256</v>
      </c>
      <c r="C129" s="1" t="s">
        <v>311</v>
      </c>
      <c r="D129" s="29" t="s">
        <v>169</v>
      </c>
      <c r="E129" s="13" t="s">
        <v>54</v>
      </c>
      <c r="F129" s="30" t="s">
        <v>234</v>
      </c>
      <c r="G129" s="31" t="s">
        <v>14</v>
      </c>
      <c r="H129" s="31" t="s">
        <v>14</v>
      </c>
      <c r="I129" s="29"/>
      <c r="J129" s="29"/>
      <c r="K129" s="7">
        <f>15*4</f>
        <v>60</v>
      </c>
      <c r="L129" s="7">
        <v>0</v>
      </c>
      <c r="M129" s="32">
        <v>44488</v>
      </c>
      <c r="N129" s="32">
        <v>44488</v>
      </c>
    </row>
    <row r="130" spans="1:14" x14ac:dyDescent="0.25">
      <c r="A130" s="1" t="s">
        <v>170</v>
      </c>
      <c r="B130" s="4" t="s">
        <v>123</v>
      </c>
      <c r="C130" s="1" t="s">
        <v>285</v>
      </c>
      <c r="D130" s="29" t="s">
        <v>169</v>
      </c>
      <c r="E130" s="1" t="s">
        <v>50</v>
      </c>
      <c r="F130" s="30" t="s">
        <v>225</v>
      </c>
      <c r="G130" s="31" t="s">
        <v>14</v>
      </c>
      <c r="H130" s="31" t="s">
        <v>14</v>
      </c>
      <c r="I130" s="29"/>
      <c r="J130" s="29"/>
      <c r="K130" s="7">
        <v>2046</v>
      </c>
      <c r="L130" s="7">
        <v>2046</v>
      </c>
      <c r="M130" s="32">
        <v>44264</v>
      </c>
      <c r="N130" s="32">
        <v>44628</v>
      </c>
    </row>
    <row r="131" spans="1:14" x14ac:dyDescent="0.25">
      <c r="A131" s="1" t="s">
        <v>170</v>
      </c>
      <c r="B131" s="15" t="s">
        <v>256</v>
      </c>
      <c r="C131" s="1" t="s">
        <v>264</v>
      </c>
      <c r="D131" s="29" t="s">
        <v>169</v>
      </c>
      <c r="E131" s="13" t="s">
        <v>101</v>
      </c>
      <c r="F131" s="30" t="s">
        <v>240</v>
      </c>
      <c r="G131" s="31" t="s">
        <v>14</v>
      </c>
      <c r="H131" s="31" t="s">
        <v>14</v>
      </c>
      <c r="I131" s="29"/>
      <c r="J131" s="29"/>
      <c r="K131" s="7">
        <v>9.4</v>
      </c>
      <c r="L131" s="7">
        <v>9.4</v>
      </c>
      <c r="M131" s="32">
        <v>44544</v>
      </c>
      <c r="N131" s="32">
        <v>44544</v>
      </c>
    </row>
    <row r="132" spans="1:14" x14ac:dyDescent="0.25">
      <c r="A132" s="1" t="s">
        <v>170</v>
      </c>
      <c r="B132" s="15" t="s">
        <v>256</v>
      </c>
      <c r="C132" s="1" t="s">
        <v>264</v>
      </c>
      <c r="D132" s="29" t="s">
        <v>169</v>
      </c>
      <c r="E132" s="13" t="s">
        <v>101</v>
      </c>
      <c r="F132" s="30" t="s">
        <v>240</v>
      </c>
      <c r="G132" s="31" t="s">
        <v>14</v>
      </c>
      <c r="H132" s="31" t="s">
        <v>14</v>
      </c>
      <c r="I132" s="29"/>
      <c r="J132" s="29"/>
      <c r="K132" s="7">
        <v>16.5</v>
      </c>
      <c r="L132" s="7">
        <v>16.5</v>
      </c>
      <c r="M132" s="32">
        <v>44546</v>
      </c>
      <c r="N132" s="32">
        <v>44546</v>
      </c>
    </row>
    <row r="133" spans="1:14" x14ac:dyDescent="0.25">
      <c r="A133" s="1" t="s">
        <v>170</v>
      </c>
      <c r="B133" s="15" t="s">
        <v>256</v>
      </c>
      <c r="C133" s="1" t="s">
        <v>262</v>
      </c>
      <c r="D133" s="29" t="s">
        <v>169</v>
      </c>
      <c r="E133" s="13" t="s">
        <v>101</v>
      </c>
      <c r="F133" s="30" t="s">
        <v>240</v>
      </c>
      <c r="G133" s="31" t="s">
        <v>14</v>
      </c>
      <c r="H133" s="31" t="s">
        <v>14</v>
      </c>
      <c r="I133" s="29"/>
      <c r="J133" s="29"/>
      <c r="K133" s="7">
        <v>5.3</v>
      </c>
      <c r="L133" s="7">
        <v>5.3</v>
      </c>
      <c r="M133" s="32">
        <v>44552</v>
      </c>
      <c r="N133" s="32">
        <v>44552</v>
      </c>
    </row>
    <row r="134" spans="1:14" x14ac:dyDescent="0.25">
      <c r="A134" s="1" t="s">
        <v>170</v>
      </c>
      <c r="B134" s="15" t="s">
        <v>256</v>
      </c>
      <c r="C134" s="1" t="s">
        <v>264</v>
      </c>
      <c r="D134" s="29" t="s">
        <v>169</v>
      </c>
      <c r="E134" s="13" t="s">
        <v>101</v>
      </c>
      <c r="F134" s="30" t="s">
        <v>240</v>
      </c>
      <c r="G134" s="31" t="s">
        <v>14</v>
      </c>
      <c r="H134" s="31" t="s">
        <v>14</v>
      </c>
      <c r="I134" s="29"/>
      <c r="J134" s="29"/>
      <c r="K134" s="7">
        <v>20</v>
      </c>
      <c r="L134" s="7">
        <v>20</v>
      </c>
      <c r="M134" s="32">
        <v>44552</v>
      </c>
      <c r="N134" s="32">
        <v>44552</v>
      </c>
    </row>
    <row r="135" spans="1:14" x14ac:dyDescent="0.25">
      <c r="A135" s="1" t="s">
        <v>170</v>
      </c>
      <c r="B135" s="4" t="s">
        <v>156</v>
      </c>
      <c r="C135" s="1" t="s">
        <v>310</v>
      </c>
      <c r="D135" s="29" t="s">
        <v>169</v>
      </c>
      <c r="E135" s="1" t="s">
        <v>91</v>
      </c>
      <c r="F135" s="30" t="s">
        <v>226</v>
      </c>
      <c r="G135" s="31" t="s">
        <v>14</v>
      </c>
      <c r="H135" s="31" t="s">
        <v>14</v>
      </c>
      <c r="I135" s="29"/>
      <c r="J135" s="29"/>
      <c r="K135" s="7">
        <v>2600</v>
      </c>
      <c r="L135" s="7">
        <v>1300</v>
      </c>
      <c r="M135" s="32">
        <v>44481</v>
      </c>
      <c r="N135" s="32">
        <v>44481</v>
      </c>
    </row>
    <row r="136" spans="1:14" x14ac:dyDescent="0.25">
      <c r="A136" s="1" t="s">
        <v>170</v>
      </c>
      <c r="B136" s="4" t="s">
        <v>165</v>
      </c>
      <c r="C136" s="1" t="s">
        <v>269</v>
      </c>
      <c r="D136" s="29" t="s">
        <v>176</v>
      </c>
      <c r="E136" s="1" t="s">
        <v>100</v>
      </c>
      <c r="F136" s="30" t="s">
        <v>233</v>
      </c>
      <c r="G136" s="31" t="s">
        <v>14</v>
      </c>
      <c r="H136" s="31" t="s">
        <v>14</v>
      </c>
      <c r="I136" s="29"/>
      <c r="J136" s="29"/>
      <c r="K136" s="7">
        <v>6870.64</v>
      </c>
      <c r="L136" s="7">
        <v>0</v>
      </c>
      <c r="M136" s="32">
        <v>44589</v>
      </c>
      <c r="N136" s="32">
        <v>45318</v>
      </c>
    </row>
    <row r="137" spans="1:14" x14ac:dyDescent="0.25">
      <c r="A137" s="1" t="s">
        <v>170</v>
      </c>
      <c r="B137" s="15" t="s">
        <v>256</v>
      </c>
      <c r="C137" s="1" t="s">
        <v>25</v>
      </c>
      <c r="D137" s="29" t="s">
        <v>169</v>
      </c>
      <c r="E137" s="13" t="s">
        <v>99</v>
      </c>
      <c r="F137" s="30" t="s">
        <v>230</v>
      </c>
      <c r="G137" s="31" t="s">
        <v>14</v>
      </c>
      <c r="H137" s="31" t="s">
        <v>14</v>
      </c>
      <c r="I137" s="29"/>
      <c r="J137" s="29"/>
      <c r="K137" s="7">
        <v>500</v>
      </c>
      <c r="L137" s="7">
        <v>0</v>
      </c>
      <c r="M137" s="32">
        <v>44533</v>
      </c>
      <c r="N137" s="32">
        <v>44533</v>
      </c>
    </row>
    <row r="138" spans="1:14" x14ac:dyDescent="0.25">
      <c r="A138" s="1" t="s">
        <v>170</v>
      </c>
      <c r="B138" s="15" t="s">
        <v>256</v>
      </c>
      <c r="C138" s="1" t="s">
        <v>268</v>
      </c>
      <c r="D138" s="29" t="s">
        <v>169</v>
      </c>
      <c r="E138" s="1" t="s">
        <v>62</v>
      </c>
      <c r="F138" s="30" t="s">
        <v>227</v>
      </c>
      <c r="G138" s="31" t="s">
        <v>14</v>
      </c>
      <c r="H138" s="31" t="s">
        <v>14</v>
      </c>
      <c r="I138" s="29"/>
      <c r="J138" s="29"/>
      <c r="K138" s="7">
        <v>139.9</v>
      </c>
      <c r="L138" s="7">
        <v>139.9</v>
      </c>
      <c r="M138" s="32">
        <v>44273</v>
      </c>
      <c r="N138" s="32">
        <v>44273</v>
      </c>
    </row>
  </sheetData>
  <autoFilter ref="A1:AM138" xr:uid="{00000000-0001-0000-0000-000000000000}">
    <sortState xmlns:xlrd2="http://schemas.microsoft.com/office/spreadsheetml/2017/richdata2" ref="A2:AM138">
      <sortCondition ref="E1:E138"/>
    </sortState>
  </autoFilter>
  <sortState xmlns:xlrd2="http://schemas.microsoft.com/office/spreadsheetml/2017/richdata2" ref="A2:AM138">
    <sortCondition ref="M2:M138"/>
  </sortState>
  <conditionalFormatting sqref="A2:K2 M131:N135 M129:N129 M126:N127 M123:N123 M116:N116 M85:N104 M79:N82 M72:N73 M66:N68 M63:N64 M55:N61 M28:N33 M22:N26 M18:N19 M15:N16 M8:N10 M6:N6 M106:N106 M13:N13 D3:D135 A3:A135 B5:C135 M37:N43 A137:N137 E5:L135">
    <cfRule type="expression" dxfId="81" priority="107">
      <formula>INDIRECT(ADDRESS(ROW(),1))=""</formula>
    </cfRule>
    <cfRule type="expression" dxfId="80" priority="108">
      <formula>MOD(ROW(),2)</formula>
    </cfRule>
  </conditionalFormatting>
  <conditionalFormatting sqref="B3:C3 E3:K3">
    <cfRule type="expression" dxfId="79" priority="105">
      <formula>INDIRECT(ADDRESS(ROW(),1))=""</formula>
    </cfRule>
    <cfRule type="expression" dxfId="78" priority="106">
      <formula>MOD(ROW(),2)</formula>
    </cfRule>
  </conditionalFormatting>
  <conditionalFormatting sqref="B4:C4 E4:K4">
    <cfRule type="expression" dxfId="77" priority="101">
      <formula>INDIRECT(ADDRESS(ROW(),1))=""</formula>
    </cfRule>
    <cfRule type="expression" dxfId="76" priority="102">
      <formula>MOD(ROW(),2)</formula>
    </cfRule>
  </conditionalFormatting>
  <conditionalFormatting sqref="M2:N2">
    <cfRule type="expression" dxfId="75" priority="89">
      <formula>INDIRECT(ADDRESS(ROW(),1))=""</formula>
    </cfRule>
    <cfRule type="expression" dxfId="74" priority="90">
      <formula>MOD(ROW(),2)</formula>
    </cfRule>
  </conditionalFormatting>
  <conditionalFormatting sqref="M3:N3">
    <cfRule type="expression" dxfId="73" priority="87">
      <formula>INDIRECT(ADDRESS(ROW(),1))=""</formula>
    </cfRule>
    <cfRule type="expression" dxfId="72" priority="88">
      <formula>MOD(ROW(),2)</formula>
    </cfRule>
  </conditionalFormatting>
  <conditionalFormatting sqref="M4:N4">
    <cfRule type="expression" dxfId="71" priority="85">
      <formula>INDIRECT(ADDRESS(ROW(),1))=""</formula>
    </cfRule>
    <cfRule type="expression" dxfId="70" priority="86">
      <formula>MOD(ROW(),2)</formula>
    </cfRule>
  </conditionalFormatting>
  <conditionalFormatting sqref="M5:N5">
    <cfRule type="expression" dxfId="69" priority="83">
      <formula>INDIRECT(ADDRESS(ROW(),1))=""</formula>
    </cfRule>
    <cfRule type="expression" dxfId="68" priority="84">
      <formula>MOD(ROW(),2)</formula>
    </cfRule>
  </conditionalFormatting>
  <conditionalFormatting sqref="M7:N7">
    <cfRule type="expression" dxfId="67" priority="81">
      <formula>INDIRECT(ADDRESS(ROW(),1))=""</formula>
    </cfRule>
    <cfRule type="expression" dxfId="66" priority="82">
      <formula>MOD(ROW(),2)</formula>
    </cfRule>
  </conditionalFormatting>
  <conditionalFormatting sqref="M11:N11">
    <cfRule type="expression" dxfId="65" priority="79">
      <formula>INDIRECT(ADDRESS(ROW(),1))=""</formula>
    </cfRule>
    <cfRule type="expression" dxfId="64" priority="80">
      <formula>MOD(ROW(),2)</formula>
    </cfRule>
  </conditionalFormatting>
  <conditionalFormatting sqref="M12:N12">
    <cfRule type="expression" dxfId="63" priority="77">
      <formula>INDIRECT(ADDRESS(ROW(),1))=""</formula>
    </cfRule>
    <cfRule type="expression" dxfId="62" priority="78">
      <formula>MOD(ROW(),2)</formula>
    </cfRule>
  </conditionalFormatting>
  <conditionalFormatting sqref="M14:N14">
    <cfRule type="expression" dxfId="61" priority="75">
      <formula>INDIRECT(ADDRESS(ROW(),1))=""</formula>
    </cfRule>
    <cfRule type="expression" dxfId="60" priority="76">
      <formula>MOD(ROW(),2)</formula>
    </cfRule>
  </conditionalFormatting>
  <conditionalFormatting sqref="M17:N17">
    <cfRule type="expression" dxfId="59" priority="73">
      <formula>INDIRECT(ADDRESS(ROW(),1))=""</formula>
    </cfRule>
    <cfRule type="expression" dxfId="58" priority="74">
      <formula>MOD(ROW(),2)</formula>
    </cfRule>
  </conditionalFormatting>
  <conditionalFormatting sqref="M20:N21">
    <cfRule type="expression" dxfId="57" priority="71">
      <formula>INDIRECT(ADDRESS(ROW(),1))=""</formula>
    </cfRule>
    <cfRule type="expression" dxfId="56" priority="72">
      <formula>MOD(ROW(),2)</formula>
    </cfRule>
  </conditionalFormatting>
  <conditionalFormatting sqref="M27:N27">
    <cfRule type="expression" dxfId="55" priority="69">
      <formula>INDIRECT(ADDRESS(ROW(),1))=""</formula>
    </cfRule>
    <cfRule type="expression" dxfId="54" priority="70">
      <formula>MOD(ROW(),2)</formula>
    </cfRule>
  </conditionalFormatting>
  <conditionalFormatting sqref="M34:N35">
    <cfRule type="expression" dxfId="53" priority="67">
      <formula>INDIRECT(ADDRESS(ROW(),1))=""</formula>
    </cfRule>
    <cfRule type="expression" dxfId="52" priority="68">
      <formula>MOD(ROW(),2)</formula>
    </cfRule>
  </conditionalFormatting>
  <conditionalFormatting sqref="M36:N36">
    <cfRule type="expression" dxfId="51" priority="65">
      <formula>INDIRECT(ADDRESS(ROW(),1))=""</formula>
    </cfRule>
    <cfRule type="expression" dxfId="50" priority="66">
      <formula>MOD(ROW(),2)</formula>
    </cfRule>
  </conditionalFormatting>
  <conditionalFormatting sqref="M44:N45">
    <cfRule type="expression" dxfId="49" priority="61">
      <formula>INDIRECT(ADDRESS(ROW(),1))=""</formula>
    </cfRule>
    <cfRule type="expression" dxfId="48" priority="62">
      <formula>MOD(ROW(),2)</formula>
    </cfRule>
  </conditionalFormatting>
  <conditionalFormatting sqref="M46:N50">
    <cfRule type="expression" dxfId="47" priority="59">
      <formula>INDIRECT(ADDRESS(ROW(),1))=""</formula>
    </cfRule>
    <cfRule type="expression" dxfId="46" priority="60">
      <formula>MOD(ROW(),2)</formula>
    </cfRule>
  </conditionalFormatting>
  <conditionalFormatting sqref="M51:N51">
    <cfRule type="expression" dxfId="45" priority="57">
      <formula>INDIRECT(ADDRESS(ROW(),1))=""</formula>
    </cfRule>
    <cfRule type="expression" dxfId="44" priority="58">
      <formula>MOD(ROW(),2)</formula>
    </cfRule>
  </conditionalFormatting>
  <conditionalFormatting sqref="M52:N52">
    <cfRule type="expression" dxfId="43" priority="55">
      <formula>INDIRECT(ADDRESS(ROW(),1))=""</formula>
    </cfRule>
    <cfRule type="expression" dxfId="42" priority="56">
      <formula>MOD(ROW(),2)</formula>
    </cfRule>
  </conditionalFormatting>
  <conditionalFormatting sqref="M53:N54">
    <cfRule type="expression" dxfId="41" priority="53">
      <formula>INDIRECT(ADDRESS(ROW(),1))=""</formula>
    </cfRule>
    <cfRule type="expression" dxfId="40" priority="54">
      <formula>MOD(ROW(),2)</formula>
    </cfRule>
  </conditionalFormatting>
  <conditionalFormatting sqref="M62:N62">
    <cfRule type="expression" dxfId="39" priority="51">
      <formula>INDIRECT(ADDRESS(ROW(),1))=""</formula>
    </cfRule>
    <cfRule type="expression" dxfId="38" priority="52">
      <formula>MOD(ROW(),2)</formula>
    </cfRule>
  </conditionalFormatting>
  <conditionalFormatting sqref="M65:N65">
    <cfRule type="expression" dxfId="37" priority="49">
      <formula>INDIRECT(ADDRESS(ROW(),1))=""</formula>
    </cfRule>
    <cfRule type="expression" dxfId="36" priority="50">
      <formula>MOD(ROW(),2)</formula>
    </cfRule>
  </conditionalFormatting>
  <conditionalFormatting sqref="M69:N71">
    <cfRule type="expression" dxfId="35" priority="47">
      <formula>INDIRECT(ADDRESS(ROW(),1))=""</formula>
    </cfRule>
    <cfRule type="expression" dxfId="34" priority="48">
      <formula>MOD(ROW(),2)</formula>
    </cfRule>
  </conditionalFormatting>
  <conditionalFormatting sqref="M74:N77">
    <cfRule type="expression" dxfId="33" priority="45">
      <formula>INDIRECT(ADDRESS(ROW(),1))=""</formula>
    </cfRule>
    <cfRule type="expression" dxfId="32" priority="46">
      <formula>MOD(ROW(),2)</formula>
    </cfRule>
  </conditionalFormatting>
  <conditionalFormatting sqref="M78:N78">
    <cfRule type="expression" dxfId="31" priority="43">
      <formula>INDIRECT(ADDRESS(ROW(),1))=""</formula>
    </cfRule>
    <cfRule type="expression" dxfId="30" priority="44">
      <formula>MOD(ROW(),2)</formula>
    </cfRule>
  </conditionalFormatting>
  <conditionalFormatting sqref="M83:N84">
    <cfRule type="expression" dxfId="29" priority="41">
      <formula>INDIRECT(ADDRESS(ROW(),1))=""</formula>
    </cfRule>
    <cfRule type="expression" dxfId="28" priority="42">
      <formula>MOD(ROW(),2)</formula>
    </cfRule>
  </conditionalFormatting>
  <conditionalFormatting sqref="M107:N108">
    <cfRule type="expression" dxfId="27" priority="39">
      <formula>INDIRECT(ADDRESS(ROW(),1))=""</formula>
    </cfRule>
    <cfRule type="expression" dxfId="26" priority="40">
      <formula>MOD(ROW(),2)</formula>
    </cfRule>
  </conditionalFormatting>
  <conditionalFormatting sqref="M109:N110">
    <cfRule type="expression" dxfId="25" priority="37">
      <formula>INDIRECT(ADDRESS(ROW(),1))=""</formula>
    </cfRule>
    <cfRule type="expression" dxfId="24" priority="38">
      <formula>MOD(ROW(),2)</formula>
    </cfRule>
  </conditionalFormatting>
  <conditionalFormatting sqref="M111:N115">
    <cfRule type="expression" dxfId="23" priority="35">
      <formula>INDIRECT(ADDRESS(ROW(),1))=""</formula>
    </cfRule>
    <cfRule type="expression" dxfId="22" priority="36">
      <formula>MOD(ROW(),2)</formula>
    </cfRule>
  </conditionalFormatting>
  <conditionalFormatting sqref="M117:N119">
    <cfRule type="expression" dxfId="21" priority="33">
      <formula>INDIRECT(ADDRESS(ROW(),1))=""</formula>
    </cfRule>
    <cfRule type="expression" dxfId="20" priority="34">
      <formula>MOD(ROW(),2)</formula>
    </cfRule>
  </conditionalFormatting>
  <conditionalFormatting sqref="M120:N120">
    <cfRule type="expression" dxfId="19" priority="29">
      <formula>INDIRECT(ADDRESS(ROW(),1))=""</formula>
    </cfRule>
    <cfRule type="expression" dxfId="18" priority="30">
      <formula>MOD(ROW(),2)</formula>
    </cfRule>
  </conditionalFormatting>
  <conditionalFormatting sqref="M121:N122">
    <cfRule type="expression" dxfId="17" priority="27">
      <formula>INDIRECT(ADDRESS(ROW(),1))=""</formula>
    </cfRule>
    <cfRule type="expression" dxfId="16" priority="28">
      <formula>MOD(ROW(),2)</formula>
    </cfRule>
  </conditionalFormatting>
  <conditionalFormatting sqref="M124:N125">
    <cfRule type="expression" dxfId="15" priority="25">
      <formula>INDIRECT(ADDRESS(ROW(),1))=""</formula>
    </cfRule>
    <cfRule type="expression" dxfId="14" priority="26">
      <formula>MOD(ROW(),2)</formula>
    </cfRule>
  </conditionalFormatting>
  <conditionalFormatting sqref="M128:N128">
    <cfRule type="expression" dxfId="13" priority="23">
      <formula>INDIRECT(ADDRESS(ROW(),1))=""</formula>
    </cfRule>
    <cfRule type="expression" dxfId="12" priority="24">
      <formula>MOD(ROW(),2)</formula>
    </cfRule>
  </conditionalFormatting>
  <conditionalFormatting sqref="M130:N130">
    <cfRule type="expression" dxfId="11" priority="21">
      <formula>INDIRECT(ADDRESS(ROW(),1))=""</formula>
    </cfRule>
    <cfRule type="expression" dxfId="10" priority="22">
      <formula>MOD(ROW(),2)</formula>
    </cfRule>
  </conditionalFormatting>
  <conditionalFormatting sqref="L2">
    <cfRule type="expression" dxfId="9" priority="11">
      <formula>INDIRECT(ADDRESS(ROW(),1))=""</formula>
    </cfRule>
    <cfRule type="expression" dxfId="8" priority="12">
      <formula>MOD(ROW(),2)</formula>
    </cfRule>
  </conditionalFormatting>
  <conditionalFormatting sqref="L3">
    <cfRule type="expression" dxfId="7" priority="9">
      <formula>INDIRECT(ADDRESS(ROW(),1))=""</formula>
    </cfRule>
    <cfRule type="expression" dxfId="6" priority="10">
      <formula>MOD(ROW(),2)</formula>
    </cfRule>
  </conditionalFormatting>
  <conditionalFormatting sqref="L4">
    <cfRule type="expression" dxfId="5" priority="7">
      <formula>INDIRECT(ADDRESS(ROW(),1))=""</formula>
    </cfRule>
    <cfRule type="expression" dxfId="4" priority="8">
      <formula>MOD(ROW(),2)</formula>
    </cfRule>
  </conditionalFormatting>
  <conditionalFormatting sqref="A138:N138">
    <cfRule type="expression" dxfId="3" priority="3">
      <formula>INDIRECT(ADDRESS(ROW(),1))=""</formula>
    </cfRule>
    <cfRule type="expression" dxfId="2" priority="4">
      <formula>MOD(ROW(),2)</formula>
    </cfRule>
  </conditionalFormatting>
  <conditionalFormatting sqref="A136:N136">
    <cfRule type="expression" dxfId="1" priority="1">
      <formula>INDIRECT(ADDRESS(ROW(),1))=""</formula>
    </cfRule>
    <cfRule type="expression" dxfId="0" priority="2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74"/>
  <sheetViews>
    <sheetView workbookViewId="0">
      <selection activeCell="B2" sqref="B2:B74"/>
    </sheetView>
  </sheetViews>
  <sheetFormatPr defaultRowHeight="15" x14ac:dyDescent="0.25"/>
  <cols>
    <col min="2" max="2" width="10.5703125" bestFit="1" customWidth="1"/>
  </cols>
  <sheetData>
    <row r="2" spans="2:2" x14ac:dyDescent="0.25">
      <c r="B2" s="2">
        <v>44216</v>
      </c>
    </row>
    <row r="3" spans="2:2" x14ac:dyDescent="0.25">
      <c r="B3" s="2">
        <v>44218</v>
      </c>
    </row>
    <row r="4" spans="2:2" x14ac:dyDescent="0.25">
      <c r="B4" s="2">
        <v>44218</v>
      </c>
    </row>
    <row r="5" spans="2:2" x14ac:dyDescent="0.25">
      <c r="B5" s="2">
        <v>44222</v>
      </c>
    </row>
    <row r="6" spans="2:2" x14ac:dyDescent="0.25">
      <c r="B6" s="2">
        <v>44222</v>
      </c>
    </row>
    <row r="7" spans="2:2" x14ac:dyDescent="0.25">
      <c r="B7" s="2">
        <v>44223</v>
      </c>
    </row>
    <row r="8" spans="2:2" x14ac:dyDescent="0.25">
      <c r="B8" s="2">
        <v>44225</v>
      </c>
    </row>
    <row r="9" spans="2:2" x14ac:dyDescent="0.25">
      <c r="B9" s="2">
        <v>44232</v>
      </c>
    </row>
    <row r="10" spans="2:2" x14ac:dyDescent="0.25">
      <c r="B10" s="2">
        <v>44235</v>
      </c>
    </row>
    <row r="11" spans="2:2" x14ac:dyDescent="0.25">
      <c r="B11" s="2">
        <v>44235</v>
      </c>
    </row>
    <row r="12" spans="2:2" x14ac:dyDescent="0.25">
      <c r="B12" s="2">
        <v>44235</v>
      </c>
    </row>
    <row r="13" spans="2:2" x14ac:dyDescent="0.25">
      <c r="B13" s="2">
        <v>44238</v>
      </c>
    </row>
    <row r="14" spans="2:2" x14ac:dyDescent="0.25">
      <c r="B14" s="2">
        <v>44243</v>
      </c>
    </row>
    <row r="15" spans="2:2" x14ac:dyDescent="0.25">
      <c r="B15" s="2">
        <v>44245</v>
      </c>
    </row>
    <row r="16" spans="2:2" x14ac:dyDescent="0.25">
      <c r="B16" s="2">
        <v>44246</v>
      </c>
    </row>
    <row r="17" spans="2:2" x14ac:dyDescent="0.25">
      <c r="B17" s="2">
        <v>44246</v>
      </c>
    </row>
    <row r="18" spans="2:2" x14ac:dyDescent="0.25">
      <c r="B18" s="2">
        <v>44252</v>
      </c>
    </row>
    <row r="19" spans="2:2" x14ac:dyDescent="0.25">
      <c r="B19" s="2">
        <v>44256</v>
      </c>
    </row>
    <row r="20" spans="2:2" x14ac:dyDescent="0.25">
      <c r="B20" s="2">
        <v>44259</v>
      </c>
    </row>
    <row r="21" spans="2:2" x14ac:dyDescent="0.25">
      <c r="B21" s="2">
        <v>44263</v>
      </c>
    </row>
    <row r="22" spans="2:2" x14ac:dyDescent="0.25">
      <c r="B22" s="2">
        <v>44263</v>
      </c>
    </row>
    <row r="23" spans="2:2" x14ac:dyDescent="0.25">
      <c r="B23" s="2">
        <v>44263</v>
      </c>
    </row>
    <row r="24" spans="2:2" x14ac:dyDescent="0.25">
      <c r="B24" s="2">
        <v>44264</v>
      </c>
    </row>
    <row r="25" spans="2:2" x14ac:dyDescent="0.25">
      <c r="B25" s="2">
        <v>44267</v>
      </c>
    </row>
    <row r="26" spans="2:2" x14ac:dyDescent="0.25">
      <c r="B26" s="2">
        <v>44273</v>
      </c>
    </row>
    <row r="27" spans="2:2" x14ac:dyDescent="0.25">
      <c r="B27" s="2">
        <v>44273</v>
      </c>
    </row>
    <row r="28" spans="2:2" x14ac:dyDescent="0.25">
      <c r="B28" s="2">
        <v>44277</v>
      </c>
    </row>
    <row r="29" spans="2:2" x14ac:dyDescent="0.25">
      <c r="B29" s="2">
        <v>44279</v>
      </c>
    </row>
    <row r="30" spans="2:2" x14ac:dyDescent="0.25">
      <c r="B30" s="2">
        <v>44279</v>
      </c>
    </row>
    <row r="31" spans="2:2" x14ac:dyDescent="0.25">
      <c r="B31" s="2">
        <v>44301</v>
      </c>
    </row>
    <row r="32" spans="2:2" x14ac:dyDescent="0.25">
      <c r="B32" s="2">
        <v>44301</v>
      </c>
    </row>
    <row r="33" spans="2:2" x14ac:dyDescent="0.25">
      <c r="B33" s="2">
        <v>44313</v>
      </c>
    </row>
    <row r="34" spans="2:2" x14ac:dyDescent="0.25">
      <c r="B34" s="2">
        <v>44314</v>
      </c>
    </row>
    <row r="35" spans="2:2" x14ac:dyDescent="0.25">
      <c r="B35" s="2">
        <v>44326</v>
      </c>
    </row>
    <row r="36" spans="2:2" x14ac:dyDescent="0.25">
      <c r="B36" s="2">
        <v>44347</v>
      </c>
    </row>
    <row r="37" spans="2:2" x14ac:dyDescent="0.25">
      <c r="B37" s="2">
        <v>44348</v>
      </c>
    </row>
    <row r="38" spans="2:2" x14ac:dyDescent="0.25">
      <c r="B38" s="2">
        <v>44351</v>
      </c>
    </row>
    <row r="39" spans="2:2" x14ac:dyDescent="0.25">
      <c r="B39" s="2">
        <v>44355</v>
      </c>
    </row>
    <row r="40" spans="2:2" x14ac:dyDescent="0.25">
      <c r="B40" s="2">
        <v>44355</v>
      </c>
    </row>
    <row r="41" spans="2:2" x14ac:dyDescent="0.25">
      <c r="B41" s="2">
        <v>44362</v>
      </c>
    </row>
    <row r="42" spans="2:2" x14ac:dyDescent="0.25">
      <c r="B42" s="2">
        <v>44365</v>
      </c>
    </row>
    <row r="43" spans="2:2" x14ac:dyDescent="0.25">
      <c r="B43" s="2">
        <v>44398</v>
      </c>
    </row>
    <row r="44" spans="2:2" x14ac:dyDescent="0.25">
      <c r="B44" s="2">
        <v>44398</v>
      </c>
    </row>
    <row r="45" spans="2:2" x14ac:dyDescent="0.25">
      <c r="B45" s="2">
        <v>44400</v>
      </c>
    </row>
    <row r="46" spans="2:2" x14ac:dyDescent="0.25">
      <c r="B46" s="2">
        <v>44412</v>
      </c>
    </row>
    <row r="47" spans="2:2" x14ac:dyDescent="0.25">
      <c r="B47" s="2">
        <v>44418</v>
      </c>
    </row>
    <row r="48" spans="2:2" x14ac:dyDescent="0.25">
      <c r="B48" s="2">
        <v>44427</v>
      </c>
    </row>
    <row r="49" spans="2:2" x14ac:dyDescent="0.25">
      <c r="B49" s="2">
        <v>44456</v>
      </c>
    </row>
    <row r="50" spans="2:2" x14ac:dyDescent="0.25">
      <c r="B50" s="2">
        <v>44477</v>
      </c>
    </row>
    <row r="51" spans="2:2" x14ac:dyDescent="0.25">
      <c r="B51" s="2">
        <v>44477</v>
      </c>
    </row>
    <row r="52" spans="2:2" x14ac:dyDescent="0.25">
      <c r="B52" s="2">
        <v>44480</v>
      </c>
    </row>
    <row r="53" spans="2:2" x14ac:dyDescent="0.25">
      <c r="B53" s="2">
        <v>44482</v>
      </c>
    </row>
    <row r="54" spans="2:2" x14ac:dyDescent="0.25">
      <c r="B54" s="2">
        <v>44488</v>
      </c>
    </row>
    <row r="55" spans="2:2" x14ac:dyDescent="0.25">
      <c r="B55" s="2">
        <v>44494</v>
      </c>
    </row>
    <row r="56" spans="2:2" x14ac:dyDescent="0.25">
      <c r="B56" s="2">
        <v>44503</v>
      </c>
    </row>
    <row r="57" spans="2:2" x14ac:dyDescent="0.25">
      <c r="B57" s="2">
        <v>44504</v>
      </c>
    </row>
    <row r="58" spans="2:2" x14ac:dyDescent="0.25">
      <c r="B58" s="2">
        <v>44504</v>
      </c>
    </row>
    <row r="59" spans="2:2" x14ac:dyDescent="0.25">
      <c r="B59" s="2">
        <v>44504</v>
      </c>
    </row>
    <row r="60" spans="2:2" x14ac:dyDescent="0.25">
      <c r="B60" s="2">
        <v>44505</v>
      </c>
    </row>
    <row r="61" spans="2:2" x14ac:dyDescent="0.25">
      <c r="B61" s="2">
        <v>44508</v>
      </c>
    </row>
    <row r="62" spans="2:2" x14ac:dyDescent="0.25">
      <c r="B62" s="2">
        <v>44512</v>
      </c>
    </row>
    <row r="63" spans="2:2" x14ac:dyDescent="0.25">
      <c r="B63" s="2">
        <v>44517</v>
      </c>
    </row>
    <row r="64" spans="2:2" x14ac:dyDescent="0.25">
      <c r="B64" s="2">
        <v>44531</v>
      </c>
    </row>
    <row r="65" spans="2:2" x14ac:dyDescent="0.25">
      <c r="B65" s="2">
        <v>44533</v>
      </c>
    </row>
    <row r="66" spans="2:2" x14ac:dyDescent="0.25">
      <c r="B66" s="2">
        <v>44537</v>
      </c>
    </row>
    <row r="67" spans="2:2" x14ac:dyDescent="0.25">
      <c r="B67" s="2">
        <v>44544</v>
      </c>
    </row>
    <row r="68" spans="2:2" x14ac:dyDescent="0.25">
      <c r="B68" s="2">
        <v>44546</v>
      </c>
    </row>
    <row r="69" spans="2:2" x14ac:dyDescent="0.25">
      <c r="B69" s="2">
        <v>44550</v>
      </c>
    </row>
    <row r="70" spans="2:2" x14ac:dyDescent="0.25">
      <c r="B70" s="2">
        <v>44551</v>
      </c>
    </row>
    <row r="71" spans="2:2" x14ac:dyDescent="0.25">
      <c r="B71" s="2">
        <v>44551</v>
      </c>
    </row>
    <row r="72" spans="2:2" x14ac:dyDescent="0.25">
      <c r="B72" s="2">
        <v>44552</v>
      </c>
    </row>
    <row r="73" spans="2:2" x14ac:dyDescent="0.25">
      <c r="B73" s="2">
        <v>44552</v>
      </c>
    </row>
    <row r="74" spans="2:2" x14ac:dyDescent="0.25">
      <c r="B74" s="2">
        <v>44552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2022-01-24T09:29:45Z</dcterms:created>
  <dcterms:modified xsi:type="dcterms:W3CDTF">2022-02-01T20:38:53Z</dcterms:modified>
</cp:coreProperties>
</file>